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825" activeTab="0"/>
  </bookViews>
  <sheets>
    <sheet name="сметы" sheetId="1" r:id="rId1"/>
  </sheets>
  <definedNames/>
  <calcPr fullCalcOnLoad="1"/>
</workbook>
</file>

<file path=xl/sharedStrings.xml><?xml version="1.0" encoding="utf-8"?>
<sst xmlns="http://schemas.openxmlformats.org/spreadsheetml/2006/main" count="690" uniqueCount="290">
  <si>
    <t>Приложение N 2</t>
  </si>
  <si>
    <t>к Порядку составления, утверждения и ведения</t>
  </si>
  <si>
    <t>бюджетных смет казенных учреждений, находящихся</t>
  </si>
  <si>
    <t>в ведении управления образования МО «Усть-Удинский район»</t>
  </si>
  <si>
    <t>(наименование учреждения)</t>
  </si>
  <si>
    <t>I. Расчет по виду расходов 111 "Фонд оплаты труда учреждений"</t>
  </si>
  <si>
    <t>N п/п</t>
  </si>
  <si>
    <t>Наименование расходов</t>
  </si>
  <si>
    <t>Сумма в месяц (согласно штатному расписанию), тыс. руб.</t>
  </si>
  <si>
    <t>Количество месяцев</t>
  </si>
  <si>
    <t>Сумма, тыс. руб. (гр. 3 x гр. 4)</t>
  </si>
  <si>
    <t>Оплата по окладам (должностным окладам), ставкам заработной платы</t>
  </si>
  <si>
    <t>Компенсационные выплаты</t>
  </si>
  <si>
    <t>в том числе</t>
  </si>
  <si>
    <t>Стимулирующие выплаты</t>
  </si>
  <si>
    <t>Итого</t>
  </si>
  <si>
    <t>II. Расчет по виду расходов 119 "Взносы по обязательному социальному страхованию на выплаты по оплате труда работников"</t>
  </si>
  <si>
    <t>Таблица 2 КОСГУ 213</t>
  </si>
  <si>
    <t>Заработная плата</t>
  </si>
  <si>
    <t>Размер начислений на выплаты по оплате труда</t>
  </si>
  <si>
    <t>Сумма, тыс. руб.</t>
  </si>
  <si>
    <t xml:space="preserve">    </t>
  </si>
  <si>
    <t>III.  Расчет  по  виду  расходов  112 "Иные выплаты персоналу за исключением оплаты труда"</t>
  </si>
  <si>
    <t>Таблица 1 КОСГУ 212</t>
  </si>
  <si>
    <r>
      <t xml:space="preserve">  </t>
    </r>
    <r>
      <rPr>
        <sz val="12"/>
        <rFont val="Times New Roman"/>
        <family val="1"/>
      </rPr>
      <t>п/п</t>
    </r>
  </si>
  <si>
    <t>Место назначения</t>
  </si>
  <si>
    <t>Количество командировок</t>
  </si>
  <si>
    <t>Количество работников, направляемых в командировку, за год</t>
  </si>
  <si>
    <t>Количество суток пребывания в командировке</t>
  </si>
  <si>
    <t>Суточные при служебных командировках</t>
  </si>
  <si>
    <t>X</t>
  </si>
  <si>
    <t>Таблица 2 КОСГУ 222</t>
  </si>
  <si>
    <t>Количество работников, направленных в командировки, за год</t>
  </si>
  <si>
    <t>Средняя стоимость проезда в одну сторону, тыс. руб.</t>
  </si>
  <si>
    <t>Оплата проезда при служебных командировках</t>
  </si>
  <si>
    <t>Количество человекодней</t>
  </si>
  <si>
    <t>Стоимость проживания за 1 сутки, тыс. руб.</t>
  </si>
  <si>
    <t>Сумма, тыс. руб. (гр. 2 x гр. 3 x гр. 4)</t>
  </si>
  <si>
    <t>Наем жилых помещений при командировках на курсы повышения квалификации</t>
  </si>
  <si>
    <t>Таблица 4 КОСГУ 262</t>
  </si>
  <si>
    <t>Численность увольняемых работников</t>
  </si>
  <si>
    <t>Размер пособия, руб.</t>
  </si>
  <si>
    <t>Выплата выходного пособия при увольнении</t>
  </si>
  <si>
    <t>IV.  Расчет  по  виду  расходов 242 "Закупка товаров, работ, услуг в сфере информационно-коммуникационных технологий"</t>
  </si>
  <si>
    <t>Таблица 1 КОСГУ 221</t>
  </si>
  <si>
    <t>Единица измерения</t>
  </si>
  <si>
    <t>Количество</t>
  </si>
  <si>
    <t>Количество платежей в год</t>
  </si>
  <si>
    <t>Стоимость за единицу измерения, тыс. руб.</t>
  </si>
  <si>
    <t>Абонентская оплата</t>
  </si>
  <si>
    <t>абонентский номер</t>
  </si>
  <si>
    <t>Повременная оплата междугородных и местных телефонных соединений</t>
  </si>
  <si>
    <t>мин.</t>
  </si>
  <si>
    <t>Услуги электронной почты</t>
  </si>
  <si>
    <t>электронный адрес</t>
  </si>
  <si>
    <t>Таблица 2 КОСГУ 221</t>
  </si>
  <si>
    <t>Объем информации (гигабайт в год)</t>
  </si>
  <si>
    <t>Стоимость 1 гигабайта, тыс. руб.</t>
  </si>
  <si>
    <t>Стоимость аренды канала, тыс. руб.</t>
  </si>
  <si>
    <t>Подключение и использование Глобальной сети "Интернет"</t>
  </si>
  <si>
    <t xml:space="preserve">                                                                  </t>
  </si>
  <si>
    <t>Таблица 3 КОСГУ 225</t>
  </si>
  <si>
    <t xml:space="preserve">Количество </t>
  </si>
  <si>
    <t>Цена</t>
  </si>
  <si>
    <t>Таблица 4 КОСГУ 226</t>
  </si>
  <si>
    <t xml:space="preserve">Оплата услуг в области информационных технологий </t>
  </si>
  <si>
    <t>Таблица 5 КОСГУ 310</t>
  </si>
  <si>
    <t>Количество, шт.</t>
  </si>
  <si>
    <t>На приобретение средств связи</t>
  </si>
  <si>
    <t>Наименование расходов на приобретение материальных запасов</t>
  </si>
  <si>
    <t>V.  Расчет  расходов  по  виду  расходов 243 "Товары, работы, услуги в целях капитального ремонта муниципального имущества"</t>
  </si>
  <si>
    <t>Таблица 1 КОСГУ 225</t>
  </si>
  <si>
    <t>№ п/п</t>
  </si>
  <si>
    <t>общая площадь зданий учреждения, кв.м</t>
  </si>
  <si>
    <t>площадь зданий учреждения, подлежащая капитальному и текущему ремонту, кв.м</t>
  </si>
  <si>
    <t>стоимость капитального ремонта за 1 кв.м (в тыс. рублей)</t>
  </si>
  <si>
    <t>основные виды работ в соответствии с утвержденной проектно-сметной документацией</t>
  </si>
  <si>
    <t>сметная стоимость (в тыс. руб.)</t>
  </si>
  <si>
    <t>Таблица 2 КОСГУ 310</t>
  </si>
  <si>
    <t>Цена, руб.</t>
  </si>
  <si>
    <t>VI.  Расчет  расходов  по виду расходов 244 "Прочая закупка товаров, работ и услуг для муниципальных нужд"</t>
  </si>
  <si>
    <t>Почтовые расходы</t>
  </si>
  <si>
    <t>Таблица 3 КОСГУ 223</t>
  </si>
  <si>
    <t>Количество потребления в год</t>
  </si>
  <si>
    <t>Тариф (стоимость за единицу измерения), руб.</t>
  </si>
  <si>
    <t>Сумма,тыс. руб. (гр. 4 x гр. 5 / 1000)</t>
  </si>
  <si>
    <t>Оплата потребления электроэнергии</t>
  </si>
  <si>
    <t>кВ/час</t>
  </si>
  <si>
    <t>Оплата потребления теплоэнергии</t>
  </si>
  <si>
    <t>гКал</t>
  </si>
  <si>
    <t>Оплата потребления воды</t>
  </si>
  <si>
    <t>куб.м</t>
  </si>
  <si>
    <t>Вывоз ЖБО</t>
  </si>
  <si>
    <t>Таблица 4 КОСГУ 224</t>
  </si>
  <si>
    <t>Площадь арендуемых помещений, земли (кв.м)</t>
  </si>
  <si>
    <t>Средняя стоимость в месяц 1 кв.м, тыс. руб.</t>
  </si>
  <si>
    <t>Период предоставления услуг (количество месяцев)</t>
  </si>
  <si>
    <t>Арендная плата за пользование имуществом</t>
  </si>
  <si>
    <t>Таблица 5 КОСГУ 224</t>
  </si>
  <si>
    <t>Количество оборудования</t>
  </si>
  <si>
    <t>Средняя стоимость в месяц 1 ед. оборудования, тыс. руб.</t>
  </si>
  <si>
    <t>Арендная плата за пользование оборудованием</t>
  </si>
  <si>
    <t>Таблица 6 КОСГУ 225</t>
  </si>
  <si>
    <t>Количество договоров</t>
  </si>
  <si>
    <t>Оплата услуг:</t>
  </si>
  <si>
    <t>- ремонту оборудования;</t>
  </si>
  <si>
    <t>- текущий ремонт;</t>
  </si>
  <si>
    <t>Оплата услуг по содержанию помещений, зданий, дворов, иного имущества:</t>
  </si>
  <si>
    <t>Таблица 7 КОСГУ 226</t>
  </si>
  <si>
    <t>1</t>
  </si>
  <si>
    <t>2</t>
  </si>
  <si>
    <t>3</t>
  </si>
  <si>
    <t>4</t>
  </si>
  <si>
    <t>5</t>
  </si>
  <si>
    <t>Оплата медицинских осмотров</t>
  </si>
  <si>
    <t>6</t>
  </si>
  <si>
    <t>7</t>
  </si>
  <si>
    <t>Таблица 8 КОСГУ 310</t>
  </si>
  <si>
    <t>Наименование расходов на приобретение основных средств</t>
  </si>
  <si>
    <t>Цена, тыс.руб.</t>
  </si>
  <si>
    <t>Мебель для учеников</t>
  </si>
  <si>
    <t>8</t>
  </si>
  <si>
    <t>Сумма, тыс. руб. (гр. 3 x гр. 4 / 1000)</t>
  </si>
  <si>
    <t>Хозяйственные материалы и расходные материалы для техники в части административно-хозяйственного обеспечения</t>
  </si>
  <si>
    <t>Приобретение запасных частей ко всем видам вычислительной техники</t>
  </si>
  <si>
    <t>Медикаменты</t>
  </si>
  <si>
    <t>Количество детей</t>
  </si>
  <si>
    <t>Количество дето/дней в год</t>
  </si>
  <si>
    <t>Средняя стоимость питания на 1 дето/день, руб.</t>
  </si>
  <si>
    <t>На питание детей</t>
  </si>
  <si>
    <t>Наименование расходов на приобретение горюче-смазочных материалов</t>
  </si>
  <si>
    <t>Количество автотранспорта</t>
  </si>
  <si>
    <t>Средний расход на единицу автотранспорта в год, в литрах</t>
  </si>
  <si>
    <t>Средняя стоимость за 1 литр, руб.</t>
  </si>
  <si>
    <t>На подвоз детей</t>
  </si>
  <si>
    <t>Бензин</t>
  </si>
  <si>
    <t>Дизельное топливо</t>
  </si>
  <si>
    <t>Масло</t>
  </si>
  <si>
    <t>Тосол</t>
  </si>
  <si>
    <t>На хозяйственные нужды</t>
  </si>
  <si>
    <t>Наименование расходов на приобретение котельно-печного топлива</t>
  </si>
  <si>
    <t>Средняя стоимость за единицу продукции, руб.</t>
  </si>
  <si>
    <t>Сумма, тыс. руб. (гр. 4 x гр. 5 / 1000)</t>
  </si>
  <si>
    <t>Уголь</t>
  </si>
  <si>
    <t>Дрова</t>
  </si>
  <si>
    <r>
      <t>М</t>
    </r>
    <r>
      <rPr>
        <vertAlign val="superscript"/>
        <sz val="12"/>
        <rFont val="Times New Roman"/>
        <family val="1"/>
      </rPr>
      <t>3</t>
    </r>
  </si>
  <si>
    <t>VII.  Расчет  расходов  по  виду  расходов  831  "Исполнение судебных актов Российской Федерации и мировых соглашений по возмещению вреда, 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учреждений"</t>
  </si>
  <si>
    <t>Таблица 1 КОСГУ 290</t>
  </si>
  <si>
    <t>Возмещение судебных издержек истцам</t>
  </si>
  <si>
    <t>Оплата процентов, пеней, штрафов по муниципальным контрактам</t>
  </si>
  <si>
    <t>VIII.  Расчет  расходов  по  виду  расходов  851  "Уплата налога на имущество организаций и земельного налога"</t>
  </si>
  <si>
    <t>Остаточная стоимость основных средств, тыс. руб.</t>
  </si>
  <si>
    <t>Ставка налога, %</t>
  </si>
  <si>
    <t>Налог на имущество</t>
  </si>
  <si>
    <t>Адрес земельного участка</t>
  </si>
  <si>
    <t>Площадь земельного участка (кв.м)</t>
  </si>
  <si>
    <t>Кадастровая стоимость земельного участка, тыс. руб.</t>
  </si>
  <si>
    <t>Земельный налог</t>
  </si>
  <si>
    <t>IX.  Расчет расходов по виду расходов 852 "Уплата прочих налогов и сборов"</t>
  </si>
  <si>
    <t>Оплата транспортного налога</t>
  </si>
  <si>
    <t>X.  Расчет расходов по виду расходов 853 "Уплата иных платежей"</t>
  </si>
  <si>
    <t>Оплата штрафов</t>
  </si>
  <si>
    <t>Оплата пени</t>
  </si>
  <si>
    <t>Руководитель</t>
  </si>
  <si>
    <t>(уполномоченное лицо) _____________ ___________ ___________________________</t>
  </si>
  <si>
    <t xml:space="preserve">                                             (должность)      (подпись)         (расшифровка подписи)</t>
  </si>
  <si>
    <t xml:space="preserve">                                  М.П.</t>
  </si>
  <si>
    <t>планово-финансовой</t>
  </si>
  <si>
    <t>службы                _____________ ___________ ___________________________</t>
  </si>
  <si>
    <t xml:space="preserve">                                (должность)      (подпись)           (расшифровка подписи)</t>
  </si>
  <si>
    <t>"__" __________ 20__ г.</t>
  </si>
  <si>
    <t>Итого по виду расходов 111</t>
  </si>
  <si>
    <t>Таблица 1 КОСГУ 211</t>
  </si>
  <si>
    <t>(КОСГУ 211)                                                       (сумма, тыс.руб.)</t>
  </si>
  <si>
    <t>Итого по виду расходов 119</t>
  </si>
  <si>
    <t>(КОСГУ 213)                                                       (сумма, тыс.руб.)</t>
  </si>
  <si>
    <t>Итого по виду расходов 112</t>
  </si>
  <si>
    <t>(КОСГУ 212,222,226,262)                               (сумма, тыс.руб.)</t>
  </si>
  <si>
    <t>Итого по виду расходов 242</t>
  </si>
  <si>
    <t>(КОСГУ 221,225,226,310,340)                          (сумма, тыс.руб.)</t>
  </si>
  <si>
    <t>Итого по виду расходов 243</t>
  </si>
  <si>
    <t>(КОСГУ 225,310,340)                          (сумма, тыс.руб.)</t>
  </si>
  <si>
    <t>Итого по виду расходов 244</t>
  </si>
  <si>
    <t>(КОСГУ 221,222,223,224,225,226,310,340)                          (сумма, тыс.руб.)</t>
  </si>
  <si>
    <t>Итого по виду расходов 831</t>
  </si>
  <si>
    <t>Итого по виду расходов 851</t>
  </si>
  <si>
    <t>(КОСГУ 290)                                                      (сумма, тыс.руб.)</t>
  </si>
  <si>
    <t>(КОСГУ 290)                                                     (сумма, тыс.руб.)</t>
  </si>
  <si>
    <t>Итого по виду расходов 852</t>
  </si>
  <si>
    <t>Итого по виду расходов 853</t>
  </si>
  <si>
    <t>Наем транспорта</t>
  </si>
  <si>
    <t>- ремонт и техническое обслуживание автотранспорта</t>
  </si>
  <si>
    <t>-СЭС</t>
  </si>
  <si>
    <t>Оплата услуг нотариуса</t>
  </si>
  <si>
    <t>Страхование автомобиля</t>
  </si>
  <si>
    <t>Приобретние вычислительной техники</t>
  </si>
  <si>
    <t>Приобретение хозяйственного оборудования</t>
  </si>
  <si>
    <t>Приобретение канцелярских принадлежностей</t>
  </si>
  <si>
    <t>Приобретение строительных материалов</t>
  </si>
  <si>
    <t>Приобретение компьютерного оборудования</t>
  </si>
  <si>
    <t>Приобретение посуды</t>
  </si>
  <si>
    <t>Приобретение автозапчастей</t>
  </si>
  <si>
    <t>Приобретение мягкого инвентаря</t>
  </si>
  <si>
    <t>Профилактический ремонт АПС</t>
  </si>
  <si>
    <t>Техническое обслуживание вывода сигнала о срабатывании АПС на пульт МЧС</t>
  </si>
  <si>
    <t>Замер сопротивления изоляции</t>
  </si>
  <si>
    <t>Освидетельствование и перезарядка огнетушителей</t>
  </si>
  <si>
    <t>Противопожарные мероприятия:</t>
  </si>
  <si>
    <t>Монтаж видеонабоюдения</t>
  </si>
  <si>
    <t>Библиотечный фонд</t>
  </si>
  <si>
    <t>Сумма, тыс. руб. (гр. 3 x гр. 4/1000)</t>
  </si>
  <si>
    <t>т.</t>
  </si>
  <si>
    <t>Предрейсовый осмотр</t>
  </si>
  <si>
    <t>Приобретение аттестатов</t>
  </si>
  <si>
    <t>- ТБО</t>
  </si>
  <si>
    <t>Приобретение учебного оборудования</t>
  </si>
  <si>
    <t>Приобретение спортивного инвентаря</t>
  </si>
  <si>
    <t>Кадастровые работы</t>
  </si>
  <si>
    <t>Приобретение огнетушителей и противогазов</t>
  </si>
  <si>
    <t>обслуживание э/бойлерной</t>
  </si>
  <si>
    <t>Приобретение технологического оборудования(пищеблоки):</t>
  </si>
  <si>
    <t>Приобретение производственного стола</t>
  </si>
  <si>
    <t>Приобретение моечной ванны</t>
  </si>
  <si>
    <t>приобретение жарочного шкафа</t>
  </si>
  <si>
    <t>Приобретение мебели для школьной столовой</t>
  </si>
  <si>
    <t>ПСД</t>
  </si>
  <si>
    <t>Приобретение материально технической базы по пожарной безопасности</t>
  </si>
  <si>
    <t>Заправка катриджей</t>
  </si>
  <si>
    <t>Таблица 1 КОСГУ 226</t>
  </si>
  <si>
    <t>Приобретение программы</t>
  </si>
  <si>
    <t>Приобретение технических средств защиты</t>
  </si>
  <si>
    <t>Ремонт</t>
  </si>
  <si>
    <t>Техосмотр автотранспорта</t>
  </si>
  <si>
    <t>Услугипо техническому обслуживанию тревожной кнопки</t>
  </si>
  <si>
    <t>Повышение квалификации</t>
  </si>
  <si>
    <t>На приобретение оргтехники(принтер)</t>
  </si>
  <si>
    <t>Приобретение технических средств защиты информации</t>
  </si>
  <si>
    <t>Компьютер</t>
  </si>
  <si>
    <t xml:space="preserve">Оплата услуг по техническому обслуживанию </t>
  </si>
  <si>
    <t>Таблица 3 КОСГУ 344</t>
  </si>
  <si>
    <t>Таблица 4 КОСГУ 347</t>
  </si>
  <si>
    <t>Строительные материалы для целей капитальных вложений</t>
  </si>
  <si>
    <t>Таблица 10 КОСГУ 342</t>
  </si>
  <si>
    <t>Таблица 11 КОСГУ 343</t>
  </si>
  <si>
    <t>Таблица 12 КОСГУ 343</t>
  </si>
  <si>
    <t>Таблица 9 КОСГУ 341</t>
  </si>
  <si>
    <t>Таблица 13 КОСГУ 344</t>
  </si>
  <si>
    <t>Таблица 14 КОСГУ 345</t>
  </si>
  <si>
    <t>Таблица 15 КОСГУ 346</t>
  </si>
  <si>
    <t>Таблица 16 КОСГУ 347</t>
  </si>
  <si>
    <t>Приобретение материальных запасов для целей капитальных вложений</t>
  </si>
  <si>
    <t>Таблица 17 КОСГУ 349</t>
  </si>
  <si>
    <t>Подарки</t>
  </si>
  <si>
    <t>Грамоты</t>
  </si>
  <si>
    <t>Вода</t>
  </si>
  <si>
    <t>Таблица 2 КОСГУ 291</t>
  </si>
  <si>
    <t>Таблица 1 КОСГУ 291</t>
  </si>
  <si>
    <t>Таблица 1 КОСГУ 292</t>
  </si>
  <si>
    <t>Оплата пени за электроэнергию</t>
  </si>
  <si>
    <t>РАСЧЕТЫ ПЛАНОВЫХ СМЕТНЫХ ПОКАЗАТЕЛЕЙ НА 2021г.  и плановые 2022-2023гг.</t>
  </si>
  <si>
    <t>Планово на 2022 г.</t>
  </si>
  <si>
    <t>Планово на 2023 г.</t>
  </si>
  <si>
    <t>Усть-Уда</t>
  </si>
  <si>
    <t>Иркутск</t>
  </si>
  <si>
    <t>Услуги школьного сайта</t>
  </si>
  <si>
    <t>сайт</t>
  </si>
  <si>
    <t>Краска</t>
  </si>
  <si>
    <t>Известь</t>
  </si>
  <si>
    <t>Кисть</t>
  </si>
  <si>
    <t>Доска</t>
  </si>
  <si>
    <t>Обработка деревьев</t>
  </si>
  <si>
    <t>Сумма, тыс. руб. (гр. 3 x гр. 4) на 2021 г.</t>
  </si>
  <si>
    <t>Сумма, тыс. руб. на 2021 г.</t>
  </si>
  <si>
    <t>Сумма, тыс. руб. (гр. 4 x гр. 5 x гр. 6 x размер оплаты суточных расходов) на 2021 г.</t>
  </si>
  <si>
    <t xml:space="preserve">Сумма, тыс. руб. (гр. 4 x гр. 5 x гр. 6 x 2) на 2021 г. </t>
  </si>
  <si>
    <t xml:space="preserve">Сумма, тыс. руб. (гр. 2 x гр. 3 x гр. 4) на 2021 г. </t>
  </si>
  <si>
    <t>Сумма, тыс. руб. (гр. 2 x гр. 3 / 1000) на 2021 г.</t>
  </si>
  <si>
    <t>Сумма, тыс. руб. (гр. 4 x гр. 5 x гр. 6) на 2021 г.</t>
  </si>
  <si>
    <t xml:space="preserve">Сумма, тыс. руб. (гр. 2 x гр. 3 + гр. 4) на 2021 г. </t>
  </si>
  <si>
    <t>Сумма, тыс. руб. (гр. 3 x гр. 4/1000) на 2021 г.</t>
  </si>
  <si>
    <t>Стоимость услуги, тыс. руб. на 2021 г.</t>
  </si>
  <si>
    <t>Сумма, тыс. руб. (гр. 3 x гр. 4 / 1000) на 2021 г.</t>
  </si>
  <si>
    <t>Сумма, тыс. руб. (гр. 3 x гр. 4 x гр. 5 / 1000) на 2021 г.</t>
  </si>
  <si>
    <t>Сумма исчисленного налога, подлежащего уплате, тыс. руб. (гр. 2 x гр. 3 / 100) на 2021 г.</t>
  </si>
  <si>
    <t>Сумма, тыс. руб. (гр. 5 x гр. 6 / 100) на 2021 г.</t>
  </si>
  <si>
    <t>Сумма, тыс. руб. на 2021г.</t>
  </si>
  <si>
    <t>пед. Персонал</t>
  </si>
  <si>
    <t>административный</t>
  </si>
  <si>
    <t>тех. Персонал</t>
  </si>
  <si>
    <t>________________МКОУ Подволоченская ООШ_________________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</si>
</sst>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#,##0.000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theme="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42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42" applyFont="1" applyFill="1" applyAlignment="1" applyProtection="1">
      <alignment/>
      <protection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192" fontId="4" fillId="0" borderId="10" xfId="0" applyNumberFormat="1" applyFont="1" applyFill="1" applyBorder="1" applyAlignment="1">
      <alignment horizontal="center" wrapText="1"/>
    </xf>
    <xf numFmtId="192" fontId="7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/>
    </xf>
    <xf numFmtId="192" fontId="50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42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42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192" fontId="4" fillId="0" borderId="11" xfId="0" applyNumberFormat="1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42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 horizontal="center"/>
    </xf>
    <xf numFmtId="0" fontId="8" fillId="0" borderId="0" xfId="42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64BE49BA4396CF34E1705D4DA6E116981835D7F966E083732B66FAB98E1D426E9BCFE87BA14A021O71DB" TargetMode="External" /><Relationship Id="rId2" Type="http://schemas.openxmlformats.org/officeDocument/2006/relationships/hyperlink" Target="consultantplus://offline/ref=D64BE49BA4396CF34E1705D4DA6E116981835D7F966E083732B66FAB98E1D426E9BCFE87BA14A727O71FB" TargetMode="External" /><Relationship Id="rId3" Type="http://schemas.openxmlformats.org/officeDocument/2006/relationships/hyperlink" Target="consultantplus://offline/ref=D64BE49BA4396CF34E1705D4DA6E116981835D7F966E083732B66FAB98E1D426E9BCFE87BA14A021O71BB" TargetMode="External" /><Relationship Id="rId4" Type="http://schemas.openxmlformats.org/officeDocument/2006/relationships/hyperlink" Target="consultantplus://offline/ref=D64BE49BA4396CF34E1705D4DA6E116981835D7F966E083732B66FAB98E1D426E9BCFE87BA14A021O71BB" TargetMode="External" /><Relationship Id="rId5" Type="http://schemas.openxmlformats.org/officeDocument/2006/relationships/hyperlink" Target="consultantplus://offline/ref=D64BE49BA4396CF34E1705D4DA6E116981835D7F966E083732B66FAB98E1D426E9BCFE87BA14A02EO719B" TargetMode="External" /><Relationship Id="rId6" Type="http://schemas.openxmlformats.org/officeDocument/2006/relationships/hyperlink" Target="consultantplus://offline/ref=D64BE49BA4396CF34E1705D4DA6E116981835D7F966E083732B66FAB98E1D426E9BCFE87BA14A02EO71BB" TargetMode="External" /><Relationship Id="rId7" Type="http://schemas.openxmlformats.org/officeDocument/2006/relationships/hyperlink" Target="consultantplus://offline/ref=D64BE49BA4396CF34E1705D4DA6E116981835D7F966E083732B66FAB98E1D426E9BCFE87BA14A724O715B" TargetMode="External" /><Relationship Id="rId8" Type="http://schemas.openxmlformats.org/officeDocument/2006/relationships/hyperlink" Target="consultantplus://offline/ref=D64BE49BA4396CF34E1705D4DA6E116981835D7F966E083732B66FAB98E1D426E9BCFE87BA14A02EO719B" TargetMode="External" /><Relationship Id="rId9" Type="http://schemas.openxmlformats.org/officeDocument/2006/relationships/hyperlink" Target="consultantplus://offline/ref=D64BE49BA4396CF34E1705D4DA6E116981835D7F966E083732B66FAB98E1D426E9BCFE87BA14A724O715B" TargetMode="External" /><Relationship Id="rId10" Type="http://schemas.openxmlformats.org/officeDocument/2006/relationships/hyperlink" Target="consultantplus://offline/ref=D64BE49BA4396CF34E1705D4DA6E116981835D7F966E083732B66FAB98E1D426E9BCFE87BA14A725O719B" TargetMode="External" /><Relationship Id="rId11" Type="http://schemas.openxmlformats.org/officeDocument/2006/relationships/hyperlink" Target="consultantplus://offline/ref=D64BE49BA4396CF34E1705D4DA6E116981835D7F966E083732B66FAB98E1D426E9BCFE87BA14A021O71BB" TargetMode="External" /><Relationship Id="rId12" Type="http://schemas.openxmlformats.org/officeDocument/2006/relationships/hyperlink" Target="consultantplus://offline/ref=D64BE49BA4396CF34E1705D4DA6E116981835D7F966E083732B66FAB98E1D426E9BCFE87BA14A021O71DB" TargetMode="External" /><Relationship Id="rId13" Type="http://schemas.openxmlformats.org/officeDocument/2006/relationships/hyperlink" Target="consultantplus://offline/ref=D64BE49BA4396CF34E1705D4DA6E116981835D7F966E083732B66FAB98E1D426E9BCFE87BA14A02EO71DB" TargetMode="External" /><Relationship Id="rId14" Type="http://schemas.openxmlformats.org/officeDocument/2006/relationships/hyperlink" Target="consultantplus://offline/ref=D64BE49BA4396CF34E1705D4DA6E116981835D7F966E083732B66FAB98E1D426E9BCFE87BA14A02EO71FB" TargetMode="External" /><Relationship Id="rId15" Type="http://schemas.openxmlformats.org/officeDocument/2006/relationships/hyperlink" Target="consultantplus://offline/ref=D64BE49BA4396CF34E1705D4DA6E116981835D7F966E083732B66FAB98E1D426E9BCFE87BA14A02EO71FB" TargetMode="External" /><Relationship Id="rId16" Type="http://schemas.openxmlformats.org/officeDocument/2006/relationships/hyperlink" Target="consultantplus://offline/ref=D64BE49BA4396CF34E1705D4DA6E116981835D7F966E083732B66FAB98E1D426E9BCFE87BA14A02EO719B" TargetMode="External" /><Relationship Id="rId17" Type="http://schemas.openxmlformats.org/officeDocument/2006/relationships/hyperlink" Target="consultantplus://offline/ref=D64BE49BA4396CF34E1705D4DA6E116981835D7F966E083732B66FAB98E1D426E9BCFE87BA14A02EO71BB" TargetMode="External" /><Relationship Id="rId18" Type="http://schemas.openxmlformats.org/officeDocument/2006/relationships/hyperlink" Target="consultantplus://offline/ref=D64BE49BA4396CF34E1705D4DA6E116981835D7F966E083732B66FAB98E1D426E9BCFE87BA14A724O715B" TargetMode="External" /><Relationship Id="rId19" Type="http://schemas.openxmlformats.org/officeDocument/2006/relationships/hyperlink" Target="consultantplus://offline/ref=D64BE49BA4396CF34E1705D4DA6E116981835D7F966E083732B66FAB98E1D426E9BCFE87BA14A725O719B" TargetMode="External" /><Relationship Id="rId20" Type="http://schemas.openxmlformats.org/officeDocument/2006/relationships/hyperlink" Target="consultantplus://offline/ref=D64BE49BA4396CF34E1705D4DA6E116981835D7F966E083732B66FAB98E1D426E9BCFE87BA14A725O719B" TargetMode="External" /><Relationship Id="rId21" Type="http://schemas.openxmlformats.org/officeDocument/2006/relationships/hyperlink" Target="consultantplus://offline/ref=D64BE49BA4396CF34E1705D4DA6E116981835D7F966E083732B66FAB98E1D426E9BCFE87BA14A725O719B" TargetMode="External" /><Relationship Id="rId22" Type="http://schemas.openxmlformats.org/officeDocument/2006/relationships/hyperlink" Target="consultantplus://offline/ref=D64BE49BA4396CF34E1705D4DA6E116981835D7F966E083732B66FAB98E1D426E9BCFE87BA14A725O719B" TargetMode="External" /><Relationship Id="rId23" Type="http://schemas.openxmlformats.org/officeDocument/2006/relationships/hyperlink" Target="consultantplus://offline/ref=D64BE49BA4396CF34E1705D4DA6E116981835D7F966E083732B66FAB98E1D426E9BCFE87BA14A724O719B" TargetMode="External" /><Relationship Id="rId24" Type="http://schemas.openxmlformats.org/officeDocument/2006/relationships/hyperlink" Target="consultantplus://offline/ref=D64BE49BA4396CF34E1705D4DA6E116981835D7F966E083732B66FAB98E1D426E9BCFE87BA14A724O719B" TargetMode="External" /><Relationship Id="rId25" Type="http://schemas.openxmlformats.org/officeDocument/2006/relationships/hyperlink" Target="consultantplus://offline/ref=D64BE49BA4396CF34E1705D4DA6E116981835D7F966E083732B66FAB98E1D426E9BCFE87BA14A724O719B" TargetMode="External" /><Relationship Id="rId26" Type="http://schemas.openxmlformats.org/officeDocument/2006/relationships/hyperlink" Target="consultantplus://offline/ref=D64BE49BA4396CF34E1705D4DA6E116981835D7F966E083732B66FAB98E1D426E9BCFE87BA14A724O719B" TargetMode="External" /><Relationship Id="rId27" Type="http://schemas.openxmlformats.org/officeDocument/2006/relationships/hyperlink" Target="consultantplus://offline/ref=D64BE49BA4396CF34E1705D4DA6E116981835D7F966E083732B66FAB98E1D426E9BCFE87BA14A724O719B" TargetMode="External" /><Relationship Id="rId28" Type="http://schemas.openxmlformats.org/officeDocument/2006/relationships/hyperlink" Target="consultantplus://offline/ref=D64BE49BA4396CF34E1705D4DA6E116981835D7F966E083732B66FAB98E1D426E9BCFE87BA14A021O71DB" TargetMode="External" /><Relationship Id="rId29" Type="http://schemas.openxmlformats.org/officeDocument/2006/relationships/hyperlink" Target="consultantplus://offline/ref=D64BE49BA4396CF34E1705D4DA6E116981835D7F966E083732B66FAB98E1D426E9BCFE87BA14A021O71DB" TargetMode="External" /><Relationship Id="rId30" Type="http://schemas.openxmlformats.org/officeDocument/2006/relationships/hyperlink" Target="consultantplus://offline/ref=D64BE49BA4396CF34E1705D4DA6E116981835D7F966E083732B66FAB98E1D426E9BCFE87BA14A725O719B" TargetMode="External" /><Relationship Id="rId31" Type="http://schemas.openxmlformats.org/officeDocument/2006/relationships/hyperlink" Target="consultantplus://offline/ref=D64BE49BA4396CF34E1705D4DA6E116981835D7F966E083732B66FAB98E1D426E9BCFE87BA14A725O719B" TargetMode="External" /><Relationship Id="rId32" Type="http://schemas.openxmlformats.org/officeDocument/2006/relationships/hyperlink" Target="consultantplus://offline/ref=D64BE49BA4396CF34E1705D4DA6E116981835D7F966E083732B66FAB98E1D426E9BCFE87BA14A725O719B" TargetMode="External" /><Relationship Id="rId33" Type="http://schemas.openxmlformats.org/officeDocument/2006/relationships/hyperlink" Target="consultantplus://offline/ref=D64BE49BA4396CF34E1705D4DA6E116981835D7F966E083732B66FAB98E1D426E9BCFE87BA14A725O719B" TargetMode="External" /><Relationship Id="rId34" Type="http://schemas.openxmlformats.org/officeDocument/2006/relationships/hyperlink" Target="consultantplus://offline/ref=D64BE49BA4396CF34E1705D4DA6E116981835D7F966E083732B66FAB98E1D426E9BCFE87BA14A725O719B" TargetMode="External" /><Relationship Id="rId35" Type="http://schemas.openxmlformats.org/officeDocument/2006/relationships/hyperlink" Target="consultantplus://offline/ref=D64BE49BA4396CF34E1705D4DA6E116981835D7F966E083732B66FAB98E1D426E9BCFE87BA14A725O719B" TargetMode="External" /><Relationship Id="rId36" Type="http://schemas.openxmlformats.org/officeDocument/2006/relationships/hyperlink" Target="consultantplus://offline/ref=D64BE49BA4396CF34E1705D4DA6E116981835D7F966E083732B66FAB98E1D426E9BCFE87BA14A724O719B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409"/>
  <sheetViews>
    <sheetView tabSelected="1" zoomScalePageLayoutView="0" workbookViewId="0" topLeftCell="A383">
      <selection activeCell="E413" sqref="E413"/>
    </sheetView>
  </sheetViews>
  <sheetFormatPr defaultColWidth="9.140625" defaultRowHeight="12.75"/>
  <cols>
    <col min="1" max="1" width="4.8515625" style="2" customWidth="1"/>
    <col min="2" max="2" width="16.28125" style="1" customWidth="1"/>
    <col min="3" max="3" width="15.140625" style="1" customWidth="1"/>
    <col min="4" max="4" width="14.7109375" style="1" customWidth="1"/>
    <col min="5" max="5" width="17.421875" style="1" customWidth="1"/>
    <col min="6" max="6" width="15.00390625" style="1" customWidth="1"/>
    <col min="7" max="7" width="13.00390625" style="1" customWidth="1"/>
    <col min="8" max="8" width="11.421875" style="1" customWidth="1"/>
    <col min="9" max="9" width="13.421875" style="1" bestFit="1" customWidth="1"/>
    <col min="10" max="10" width="10.28125" style="1" customWidth="1"/>
    <col min="11" max="11" width="9.28125" style="1" bestFit="1" customWidth="1"/>
    <col min="12" max="16384" width="9.140625" style="1" customWidth="1"/>
  </cols>
  <sheetData>
    <row r="1" spans="1:10" ht="15.75">
      <c r="A1" s="75" t="s">
        <v>0</v>
      </c>
      <c r="B1" s="75"/>
      <c r="C1" s="75"/>
      <c r="D1" s="75"/>
      <c r="E1" s="75"/>
      <c r="F1" s="75"/>
      <c r="G1" s="75"/>
      <c r="H1" s="3"/>
      <c r="I1" s="3"/>
      <c r="J1" s="4"/>
    </row>
    <row r="2" spans="1:9" ht="15.75">
      <c r="A2" s="75" t="s">
        <v>1</v>
      </c>
      <c r="B2" s="75"/>
      <c r="C2" s="75"/>
      <c r="D2" s="75"/>
      <c r="E2" s="75"/>
      <c r="F2" s="75"/>
      <c r="G2" s="75"/>
      <c r="H2" s="3"/>
      <c r="I2" s="3"/>
    </row>
    <row r="3" spans="1:9" ht="15.75">
      <c r="A3" s="75" t="s">
        <v>2</v>
      </c>
      <c r="B3" s="75"/>
      <c r="C3" s="75"/>
      <c r="D3" s="75"/>
      <c r="E3" s="75"/>
      <c r="F3" s="75"/>
      <c r="G3" s="75"/>
      <c r="H3" s="3"/>
      <c r="I3" s="3"/>
    </row>
    <row r="4" spans="1:9" ht="15.75">
      <c r="A4" s="75" t="s">
        <v>3</v>
      </c>
      <c r="B4" s="75"/>
      <c r="C4" s="75"/>
      <c r="D4" s="75"/>
      <c r="E4" s="75"/>
      <c r="F4" s="75"/>
      <c r="G4" s="75"/>
      <c r="H4" s="3"/>
      <c r="I4" s="3"/>
    </row>
    <row r="5" ht="15.75">
      <c r="A5" s="5"/>
    </row>
    <row r="6" spans="1:9" ht="15.75">
      <c r="A6" s="70" t="s">
        <v>259</v>
      </c>
      <c r="B6" s="70"/>
      <c r="C6" s="70"/>
      <c r="D6" s="70"/>
      <c r="E6" s="70"/>
      <c r="F6" s="70"/>
      <c r="G6" s="70"/>
      <c r="H6" s="3"/>
      <c r="I6" s="3"/>
    </row>
    <row r="7" spans="1:9" ht="15.75">
      <c r="A7" s="73" t="s">
        <v>289</v>
      </c>
      <c r="B7" s="73"/>
      <c r="C7" s="73"/>
      <c r="D7" s="73"/>
      <c r="E7" s="73"/>
      <c r="F7" s="73"/>
      <c r="G7" s="73"/>
      <c r="H7" s="6"/>
      <c r="I7" s="6"/>
    </row>
    <row r="8" spans="1:9" ht="15.75">
      <c r="A8" s="70" t="s">
        <v>4</v>
      </c>
      <c r="B8" s="70"/>
      <c r="C8" s="70"/>
      <c r="D8" s="70"/>
      <c r="E8" s="70"/>
      <c r="F8" s="70"/>
      <c r="G8" s="70"/>
      <c r="H8" s="3"/>
      <c r="I8" s="3"/>
    </row>
    <row r="9" ht="15.75">
      <c r="A9" s="5"/>
    </row>
    <row r="10" spans="1:9" ht="15.75">
      <c r="A10" s="74" t="s">
        <v>5</v>
      </c>
      <c r="B10" s="74"/>
      <c r="C10" s="74"/>
      <c r="D10" s="74"/>
      <c r="E10" s="74"/>
      <c r="F10" s="74"/>
      <c r="G10" s="74"/>
      <c r="H10" s="7"/>
      <c r="I10" s="7"/>
    </row>
    <row r="11" ht="15.75">
      <c r="A11" s="5"/>
    </row>
    <row r="12" spans="1:9" ht="19.5" customHeight="1">
      <c r="A12" s="47" t="s">
        <v>171</v>
      </c>
      <c r="B12" s="47"/>
      <c r="C12" s="72"/>
      <c r="D12" s="36">
        <f>G26</f>
        <v>6629</v>
      </c>
      <c r="E12" s="9"/>
      <c r="F12" s="9"/>
      <c r="G12" s="9"/>
      <c r="H12" s="7"/>
      <c r="I12" s="39">
        <f>D12+D41+D30+D73+D119+D160+D336+D348+D365+D377</f>
        <v>9868.664999999997</v>
      </c>
    </row>
    <row r="13" spans="1:9" s="11" customFormat="1" ht="12.75">
      <c r="A13" s="10" t="s">
        <v>173</v>
      </c>
      <c r="B13" s="10"/>
      <c r="C13" s="10"/>
      <c r="D13" s="10"/>
      <c r="E13" s="10"/>
      <c r="F13" s="10"/>
      <c r="G13" s="10"/>
      <c r="H13" s="10"/>
      <c r="I13" s="10"/>
    </row>
    <row r="14" ht="15.75">
      <c r="A14" s="5"/>
    </row>
    <row r="15" spans="1:9" ht="12.75">
      <c r="A15" s="71" t="s">
        <v>172</v>
      </c>
      <c r="B15" s="71"/>
      <c r="C15" s="71"/>
      <c r="D15" s="71"/>
      <c r="E15" s="71"/>
      <c r="F15" s="71"/>
      <c r="G15" s="71"/>
      <c r="H15" s="12"/>
      <c r="I15" s="12"/>
    </row>
    <row r="16" spans="1:9" s="2" customFormat="1" ht="63">
      <c r="A16" s="19" t="s">
        <v>6</v>
      </c>
      <c r="B16" s="43" t="s">
        <v>7</v>
      </c>
      <c r="C16" s="43"/>
      <c r="D16" s="43" t="s">
        <v>8</v>
      </c>
      <c r="E16" s="43"/>
      <c r="F16" s="19" t="s">
        <v>9</v>
      </c>
      <c r="G16" s="19" t="s">
        <v>271</v>
      </c>
      <c r="H16" s="19" t="s">
        <v>260</v>
      </c>
      <c r="I16" s="19" t="s">
        <v>261</v>
      </c>
    </row>
    <row r="17" spans="1:9" ht="15.75">
      <c r="A17" s="19">
        <v>1</v>
      </c>
      <c r="B17" s="43">
        <v>2</v>
      </c>
      <c r="C17" s="43"/>
      <c r="D17" s="43">
        <v>3</v>
      </c>
      <c r="E17" s="43"/>
      <c r="F17" s="19">
        <v>4</v>
      </c>
      <c r="G17" s="19">
        <v>5</v>
      </c>
      <c r="H17" s="14">
        <v>6</v>
      </c>
      <c r="I17" s="14">
        <v>7</v>
      </c>
    </row>
    <row r="18" spans="1:9" ht="52.5" customHeight="1">
      <c r="A18" s="19">
        <v>1</v>
      </c>
      <c r="B18" s="43" t="s">
        <v>11</v>
      </c>
      <c r="C18" s="43"/>
      <c r="D18" s="43"/>
      <c r="E18" s="43"/>
      <c r="F18" s="19"/>
      <c r="G18" s="19">
        <v>6629</v>
      </c>
      <c r="H18" s="24">
        <v>6629</v>
      </c>
      <c r="I18" s="24">
        <f aca="true" t="shared" si="0" ref="H18:I21">(H18*5%)+H18</f>
        <v>6960.45</v>
      </c>
    </row>
    <row r="19" spans="1:9" ht="52.5" customHeight="1">
      <c r="A19" s="19"/>
      <c r="B19" s="43" t="s">
        <v>286</v>
      </c>
      <c r="C19" s="43"/>
      <c r="D19" s="43">
        <v>330</v>
      </c>
      <c r="E19" s="43"/>
      <c r="F19" s="19">
        <v>12</v>
      </c>
      <c r="G19" s="19">
        <v>3956</v>
      </c>
      <c r="H19" s="24">
        <v>3956</v>
      </c>
      <c r="I19" s="24">
        <f t="shared" si="0"/>
        <v>4153.8</v>
      </c>
    </row>
    <row r="20" spans="1:9" ht="52.5" customHeight="1">
      <c r="A20" s="19"/>
      <c r="B20" s="43" t="s">
        <v>287</v>
      </c>
      <c r="C20" s="43"/>
      <c r="D20" s="43"/>
      <c r="E20" s="43"/>
      <c r="F20" s="19">
        <v>12</v>
      </c>
      <c r="G20" s="19">
        <f>D20*F20</f>
        <v>0</v>
      </c>
      <c r="H20" s="24">
        <f t="shared" si="0"/>
        <v>0</v>
      </c>
      <c r="I20" s="24">
        <f t="shared" si="0"/>
        <v>0</v>
      </c>
    </row>
    <row r="21" spans="1:13" ht="52.5" customHeight="1">
      <c r="A21" s="19"/>
      <c r="B21" s="43" t="s">
        <v>288</v>
      </c>
      <c r="C21" s="43"/>
      <c r="D21" s="43"/>
      <c r="E21" s="43"/>
      <c r="F21" s="19">
        <v>12</v>
      </c>
      <c r="G21" s="19">
        <f>D21*F21</f>
        <v>0</v>
      </c>
      <c r="H21" s="24">
        <f t="shared" si="0"/>
        <v>0</v>
      </c>
      <c r="I21" s="24">
        <f t="shared" si="0"/>
        <v>0</v>
      </c>
      <c r="M21" s="40"/>
    </row>
    <row r="22" spans="1:9" ht="22.5" customHeight="1">
      <c r="A22" s="43">
        <v>2</v>
      </c>
      <c r="B22" s="43" t="s">
        <v>12</v>
      </c>
      <c r="C22" s="43"/>
      <c r="D22" s="43"/>
      <c r="E22" s="43"/>
      <c r="F22" s="19"/>
      <c r="G22" s="19"/>
      <c r="H22" s="24">
        <f aca="true" t="shared" si="1" ref="H22:I25">(G22*5%)+G22</f>
        <v>0</v>
      </c>
      <c r="I22" s="24">
        <f t="shared" si="1"/>
        <v>0</v>
      </c>
    </row>
    <row r="23" spans="1:9" ht="21.75" customHeight="1">
      <c r="A23" s="43"/>
      <c r="B23" s="43" t="s">
        <v>13</v>
      </c>
      <c r="C23" s="43"/>
      <c r="D23" s="43"/>
      <c r="E23" s="43"/>
      <c r="F23" s="19"/>
      <c r="G23" s="19"/>
      <c r="H23" s="24">
        <f t="shared" si="1"/>
        <v>0</v>
      </c>
      <c r="I23" s="24">
        <f t="shared" si="1"/>
        <v>0</v>
      </c>
    </row>
    <row r="24" spans="1:9" ht="27" customHeight="1">
      <c r="A24" s="43">
        <v>3</v>
      </c>
      <c r="B24" s="43" t="s">
        <v>14</v>
      </c>
      <c r="C24" s="43"/>
      <c r="D24" s="43"/>
      <c r="E24" s="43"/>
      <c r="F24" s="19"/>
      <c r="G24" s="19"/>
      <c r="H24" s="24">
        <f t="shared" si="1"/>
        <v>0</v>
      </c>
      <c r="I24" s="24">
        <f t="shared" si="1"/>
        <v>0</v>
      </c>
    </row>
    <row r="25" spans="1:9" ht="25.5" customHeight="1">
      <c r="A25" s="43"/>
      <c r="B25" s="43" t="s">
        <v>13</v>
      </c>
      <c r="C25" s="43"/>
      <c r="D25" s="43"/>
      <c r="E25" s="43"/>
      <c r="F25" s="19"/>
      <c r="G25" s="19"/>
      <c r="H25" s="24">
        <f t="shared" si="1"/>
        <v>0</v>
      </c>
      <c r="I25" s="24">
        <f t="shared" si="1"/>
        <v>0</v>
      </c>
    </row>
    <row r="26" spans="1:9" s="11" customFormat="1" ht="16.5" customHeight="1">
      <c r="A26" s="43" t="s">
        <v>15</v>
      </c>
      <c r="B26" s="43"/>
      <c r="C26" s="43"/>
      <c r="D26" s="43">
        <f>D18+D22+D24</f>
        <v>0</v>
      </c>
      <c r="E26" s="43"/>
      <c r="F26" s="19">
        <f>F18+F22+F24</f>
        <v>0</v>
      </c>
      <c r="G26" s="25">
        <f>G18+G22+G24</f>
        <v>6629</v>
      </c>
      <c r="H26" s="8">
        <f>H18+H22+H24</f>
        <v>6629</v>
      </c>
      <c r="I26" s="8">
        <f>I18+I22+I24</f>
        <v>6960.45</v>
      </c>
    </row>
    <row r="28" spans="1:7" ht="32.25" customHeight="1">
      <c r="A28" s="69" t="s">
        <v>16</v>
      </c>
      <c r="B28" s="69"/>
      <c r="C28" s="69"/>
      <c r="D28" s="69"/>
      <c r="E28" s="69"/>
      <c r="F28" s="69"/>
      <c r="G28" s="69"/>
    </row>
    <row r="29" ht="15.75">
      <c r="A29" s="5"/>
    </row>
    <row r="30" spans="1:9" ht="15.75">
      <c r="A30" s="7" t="s">
        <v>174</v>
      </c>
      <c r="B30" s="7"/>
      <c r="C30" s="7"/>
      <c r="D30" s="37">
        <f>G37</f>
        <v>2001.9579999999999</v>
      </c>
      <c r="E30" s="7"/>
      <c r="I30" s="4"/>
    </row>
    <row r="31" spans="1:9" s="11" customFormat="1" ht="12.75">
      <c r="A31" s="10" t="s">
        <v>175</v>
      </c>
      <c r="B31" s="10"/>
      <c r="C31" s="10"/>
      <c r="D31" s="10"/>
      <c r="E31" s="10"/>
      <c r="F31" s="10"/>
      <c r="G31" s="10"/>
      <c r="H31" s="10"/>
      <c r="I31" s="10"/>
    </row>
    <row r="32" spans="1:5" ht="15.75">
      <c r="A32" s="70"/>
      <c r="B32" s="70"/>
      <c r="C32" s="70"/>
      <c r="D32" s="70"/>
      <c r="E32" s="70"/>
    </row>
    <row r="33" spans="1:9" ht="12.75">
      <c r="A33" s="71" t="s">
        <v>17</v>
      </c>
      <c r="B33" s="71"/>
      <c r="C33" s="71"/>
      <c r="D33" s="71"/>
      <c r="E33" s="71"/>
      <c r="F33" s="71"/>
      <c r="G33" s="71"/>
      <c r="H33" s="12"/>
      <c r="I33" s="12"/>
    </row>
    <row r="34" spans="1:9" s="2" customFormat="1" ht="48" customHeight="1">
      <c r="A34" s="19" t="s">
        <v>6</v>
      </c>
      <c r="B34" s="43" t="s">
        <v>18</v>
      </c>
      <c r="C34" s="43"/>
      <c r="D34" s="43"/>
      <c r="E34" s="43" t="s">
        <v>19</v>
      </c>
      <c r="F34" s="43"/>
      <c r="G34" s="19" t="s">
        <v>272</v>
      </c>
      <c r="H34" s="19" t="s">
        <v>260</v>
      </c>
      <c r="I34" s="19" t="s">
        <v>261</v>
      </c>
    </row>
    <row r="35" spans="1:9" ht="15.75">
      <c r="A35" s="19">
        <v>1</v>
      </c>
      <c r="B35" s="43">
        <v>1</v>
      </c>
      <c r="C35" s="43"/>
      <c r="D35" s="43"/>
      <c r="E35" s="43">
        <v>2</v>
      </c>
      <c r="F35" s="43"/>
      <c r="G35" s="19">
        <v>3</v>
      </c>
      <c r="H35" s="14">
        <v>4</v>
      </c>
      <c r="I35" s="14">
        <v>5</v>
      </c>
    </row>
    <row r="36" spans="1:9" ht="15.75">
      <c r="A36" s="19"/>
      <c r="B36" s="43"/>
      <c r="C36" s="43"/>
      <c r="D36" s="43"/>
      <c r="E36" s="43">
        <f>G26</f>
        <v>6629</v>
      </c>
      <c r="F36" s="43"/>
      <c r="G36" s="23">
        <f>E36*30.2%</f>
        <v>2001.9579999999999</v>
      </c>
      <c r="H36" s="24">
        <f>(G36*5%)+G36</f>
        <v>2102.0559</v>
      </c>
      <c r="I36" s="24">
        <f>(H36*5%)+H36</f>
        <v>2207.1586949999996</v>
      </c>
    </row>
    <row r="37" spans="1:9" ht="16.5" customHeight="1">
      <c r="A37" s="43" t="s">
        <v>15</v>
      </c>
      <c r="B37" s="43"/>
      <c r="C37" s="43"/>
      <c r="D37" s="43"/>
      <c r="E37" s="43">
        <f>E36</f>
        <v>6629</v>
      </c>
      <c r="F37" s="43"/>
      <c r="G37" s="8">
        <f>G36</f>
        <v>2001.9579999999999</v>
      </c>
      <c r="H37" s="8">
        <f>H36</f>
        <v>2102.0559</v>
      </c>
      <c r="I37" s="8">
        <f>I36</f>
        <v>2207.1586949999996</v>
      </c>
    </row>
    <row r="38" ht="15.75">
      <c r="A38" s="5"/>
    </row>
    <row r="39" spans="1:7" ht="30" customHeight="1">
      <c r="A39" s="47" t="s">
        <v>22</v>
      </c>
      <c r="B39" s="47"/>
      <c r="C39" s="47"/>
      <c r="D39" s="47"/>
      <c r="E39" s="47"/>
      <c r="F39" s="47"/>
      <c r="G39" s="47"/>
    </row>
    <row r="40" ht="15.75">
      <c r="A40" s="13"/>
    </row>
    <row r="41" spans="1:5" ht="15.75">
      <c r="A41" s="7" t="s">
        <v>176</v>
      </c>
      <c r="B41" s="7"/>
      <c r="C41" s="7"/>
      <c r="D41" s="37">
        <f>G49+G57+G63+G69</f>
        <v>58.800000000000004</v>
      </c>
      <c r="E41" s="7"/>
    </row>
    <row r="42" spans="1:9" s="11" customFormat="1" ht="12.75">
      <c r="A42" s="10" t="s">
        <v>177</v>
      </c>
      <c r="B42" s="10"/>
      <c r="C42" s="10"/>
      <c r="D42" s="10"/>
      <c r="E42" s="10"/>
      <c r="F42" s="10"/>
      <c r="G42" s="10"/>
      <c r="H42" s="10"/>
      <c r="I42" s="10"/>
    </row>
    <row r="43" ht="15.75">
      <c r="A43" s="5"/>
    </row>
    <row r="44" spans="1:7" ht="12.75">
      <c r="A44" s="68" t="s">
        <v>23</v>
      </c>
      <c r="B44" s="68"/>
      <c r="C44" s="68"/>
      <c r="D44" s="68"/>
      <c r="E44" s="68"/>
      <c r="F44" s="68"/>
      <c r="G44" s="68"/>
    </row>
    <row r="45" spans="1:9" s="2" customFormat="1" ht="126">
      <c r="A45" s="26" t="s">
        <v>24</v>
      </c>
      <c r="B45" s="19" t="s">
        <v>7</v>
      </c>
      <c r="C45" s="19" t="s">
        <v>25</v>
      </c>
      <c r="D45" s="19" t="s">
        <v>26</v>
      </c>
      <c r="E45" s="19" t="s">
        <v>27</v>
      </c>
      <c r="F45" s="19" t="s">
        <v>28</v>
      </c>
      <c r="G45" s="19" t="s">
        <v>273</v>
      </c>
      <c r="H45" s="19" t="s">
        <v>260</v>
      </c>
      <c r="I45" s="19" t="s">
        <v>261</v>
      </c>
    </row>
    <row r="46" spans="1:9" ht="15.75">
      <c r="A46" s="19">
        <v>1</v>
      </c>
      <c r="B46" s="19">
        <v>2</v>
      </c>
      <c r="C46" s="19">
        <v>3</v>
      </c>
      <c r="D46" s="19">
        <v>4</v>
      </c>
      <c r="E46" s="19">
        <v>5</v>
      </c>
      <c r="F46" s="19">
        <v>6</v>
      </c>
      <c r="G46" s="19">
        <v>7</v>
      </c>
      <c r="H46" s="14">
        <v>8</v>
      </c>
      <c r="I46" s="14">
        <v>9</v>
      </c>
    </row>
    <row r="47" spans="1:9" ht="47.25">
      <c r="A47" s="19">
        <v>1</v>
      </c>
      <c r="B47" s="19" t="s">
        <v>29</v>
      </c>
      <c r="C47" s="19" t="s">
        <v>262</v>
      </c>
      <c r="D47" s="19">
        <v>8</v>
      </c>
      <c r="E47" s="19">
        <v>2</v>
      </c>
      <c r="F47" s="19">
        <v>3</v>
      </c>
      <c r="G47" s="19">
        <f>D47*E47*F47*0.1</f>
        <v>4.800000000000001</v>
      </c>
      <c r="H47" s="24">
        <f>(G47*5%)+G47</f>
        <v>5.040000000000001</v>
      </c>
      <c r="I47" s="24">
        <f>(H47*5%)+H47</f>
        <v>5.292000000000001</v>
      </c>
    </row>
    <row r="48" spans="1:9" ht="61.5" customHeight="1">
      <c r="A48" s="19">
        <v>2</v>
      </c>
      <c r="B48" s="19" t="s">
        <v>29</v>
      </c>
      <c r="C48" s="19" t="s">
        <v>263</v>
      </c>
      <c r="D48" s="19">
        <v>2</v>
      </c>
      <c r="E48" s="19">
        <v>1</v>
      </c>
      <c r="F48" s="19">
        <v>4</v>
      </c>
      <c r="G48" s="19">
        <f>D48*E48*F48*0.1</f>
        <v>0.8</v>
      </c>
      <c r="H48" s="24">
        <f>(G48*5%)+G48</f>
        <v>0.8400000000000001</v>
      </c>
      <c r="I48" s="24">
        <f>(H48*5%)+H48</f>
        <v>0.8820000000000001</v>
      </c>
    </row>
    <row r="49" spans="1:9" ht="15.75">
      <c r="A49" s="43" t="s">
        <v>15</v>
      </c>
      <c r="B49" s="43"/>
      <c r="C49" s="19" t="s">
        <v>30</v>
      </c>
      <c r="D49" s="19" t="s">
        <v>30</v>
      </c>
      <c r="E49" s="19" t="s">
        <v>30</v>
      </c>
      <c r="F49" s="19" t="s">
        <v>30</v>
      </c>
      <c r="G49" s="31">
        <f>G47+G48</f>
        <v>5.6000000000000005</v>
      </c>
      <c r="H49" s="31">
        <f>H47+H48</f>
        <v>5.880000000000001</v>
      </c>
      <c r="I49" s="31">
        <f>I47+I48</f>
        <v>6.174000000000001</v>
      </c>
    </row>
    <row r="50" ht="15.75">
      <c r="A50" s="5"/>
    </row>
    <row r="51" ht="12.75">
      <c r="A51" s="2" t="s">
        <v>21</v>
      </c>
    </row>
    <row r="52" spans="1:7" ht="12.75">
      <c r="A52" s="68" t="s">
        <v>23</v>
      </c>
      <c r="B52" s="68"/>
      <c r="C52" s="68"/>
      <c r="D52" s="68"/>
      <c r="E52" s="68"/>
      <c r="F52" s="68"/>
      <c r="G52" s="68"/>
    </row>
    <row r="53" spans="1:9" ht="78.75">
      <c r="A53" s="19" t="s">
        <v>6</v>
      </c>
      <c r="B53" s="19" t="s">
        <v>7</v>
      </c>
      <c r="C53" s="19" t="s">
        <v>25</v>
      </c>
      <c r="D53" s="19" t="s">
        <v>26</v>
      </c>
      <c r="E53" s="19" t="s">
        <v>32</v>
      </c>
      <c r="F53" s="19" t="s">
        <v>33</v>
      </c>
      <c r="G53" s="19" t="s">
        <v>274</v>
      </c>
      <c r="H53" s="19" t="s">
        <v>260</v>
      </c>
      <c r="I53" s="19" t="s">
        <v>261</v>
      </c>
    </row>
    <row r="54" spans="1:9" ht="15.75">
      <c r="A54" s="19">
        <v>1</v>
      </c>
      <c r="B54" s="19">
        <v>2</v>
      </c>
      <c r="C54" s="19">
        <v>3</v>
      </c>
      <c r="D54" s="19">
        <v>4</v>
      </c>
      <c r="E54" s="19">
        <v>5</v>
      </c>
      <c r="F54" s="19">
        <v>6</v>
      </c>
      <c r="G54" s="19">
        <v>7</v>
      </c>
      <c r="H54" s="14">
        <v>8</v>
      </c>
      <c r="I54" s="14">
        <v>9</v>
      </c>
    </row>
    <row r="55" spans="1:9" ht="63">
      <c r="A55" s="19">
        <v>1</v>
      </c>
      <c r="B55" s="19" t="s">
        <v>34</v>
      </c>
      <c r="C55" s="19" t="s">
        <v>262</v>
      </c>
      <c r="D55" s="19">
        <v>8</v>
      </c>
      <c r="E55" s="19">
        <v>2</v>
      </c>
      <c r="F55" s="19">
        <v>850</v>
      </c>
      <c r="G55" s="19">
        <v>27.2</v>
      </c>
      <c r="H55" s="24">
        <v>28.2</v>
      </c>
      <c r="I55" s="24">
        <v>29.2</v>
      </c>
    </row>
    <row r="56" spans="1:9" ht="63">
      <c r="A56" s="19">
        <v>2</v>
      </c>
      <c r="B56" s="19" t="s">
        <v>34</v>
      </c>
      <c r="C56" s="19" t="s">
        <v>263</v>
      </c>
      <c r="D56" s="19">
        <v>2</v>
      </c>
      <c r="E56" s="19">
        <v>1</v>
      </c>
      <c r="F56" s="19">
        <v>1.5</v>
      </c>
      <c r="G56" s="19">
        <f>D56*E56*F56*2</f>
        <v>6</v>
      </c>
      <c r="H56" s="24">
        <f>(G56*5%)+G56</f>
        <v>6.3</v>
      </c>
      <c r="I56" s="24">
        <f>(H56*5%)+H56</f>
        <v>6.615</v>
      </c>
    </row>
    <row r="57" spans="1:9" ht="15.75">
      <c r="A57" s="19"/>
      <c r="B57" s="19" t="s">
        <v>15</v>
      </c>
      <c r="C57" s="19" t="s">
        <v>30</v>
      </c>
      <c r="D57" s="19" t="s">
        <v>30</v>
      </c>
      <c r="E57" s="19" t="s">
        <v>30</v>
      </c>
      <c r="F57" s="19" t="s">
        <v>30</v>
      </c>
      <c r="G57" s="31">
        <f>G55+G56</f>
        <v>33.2</v>
      </c>
      <c r="H57" s="31">
        <f>H55+H56</f>
        <v>34.5</v>
      </c>
      <c r="I57" s="31">
        <f>I55+I56</f>
        <v>35.815</v>
      </c>
    </row>
    <row r="58" ht="15.75">
      <c r="A58" s="5"/>
    </row>
    <row r="59" spans="1:7" ht="12.75">
      <c r="A59" s="68" t="s">
        <v>228</v>
      </c>
      <c r="B59" s="68"/>
      <c r="C59" s="68"/>
      <c r="D59" s="68"/>
      <c r="E59" s="68"/>
      <c r="F59" s="68"/>
      <c r="G59" s="68"/>
    </row>
    <row r="60" spans="1:9" ht="63">
      <c r="A60" s="19" t="s">
        <v>6</v>
      </c>
      <c r="B60" s="43" t="s">
        <v>7</v>
      </c>
      <c r="C60" s="43"/>
      <c r="D60" s="19" t="s">
        <v>26</v>
      </c>
      <c r="E60" s="19" t="s">
        <v>35</v>
      </c>
      <c r="F60" s="19" t="s">
        <v>36</v>
      </c>
      <c r="G60" s="19" t="s">
        <v>275</v>
      </c>
      <c r="H60" s="19" t="s">
        <v>260</v>
      </c>
      <c r="I60" s="19" t="s">
        <v>261</v>
      </c>
    </row>
    <row r="61" spans="1:9" ht="15.75">
      <c r="A61" s="19">
        <v>1</v>
      </c>
      <c r="B61" s="43">
        <v>1</v>
      </c>
      <c r="C61" s="43"/>
      <c r="D61" s="19">
        <v>2</v>
      </c>
      <c r="E61" s="19">
        <v>3</v>
      </c>
      <c r="F61" s="19">
        <v>4</v>
      </c>
      <c r="G61" s="19">
        <v>5</v>
      </c>
      <c r="H61" s="14">
        <v>6</v>
      </c>
      <c r="I61" s="14">
        <v>7</v>
      </c>
    </row>
    <row r="62" spans="1:9" ht="54.75" customHeight="1">
      <c r="A62" s="19">
        <v>1</v>
      </c>
      <c r="B62" s="43" t="s">
        <v>38</v>
      </c>
      <c r="C62" s="43"/>
      <c r="D62" s="19">
        <v>2</v>
      </c>
      <c r="E62" s="19">
        <v>10</v>
      </c>
      <c r="F62" s="19">
        <v>1</v>
      </c>
      <c r="G62" s="19">
        <v>20</v>
      </c>
      <c r="H62" s="24">
        <f>(G62*5%)+G62</f>
        <v>21</v>
      </c>
      <c r="I62" s="24">
        <v>22</v>
      </c>
    </row>
    <row r="63" spans="1:9" ht="18.75" customHeight="1">
      <c r="A63" s="41" t="s">
        <v>15</v>
      </c>
      <c r="B63" s="41"/>
      <c r="C63" s="41"/>
      <c r="D63" s="25"/>
      <c r="E63" s="25"/>
      <c r="F63" s="25"/>
      <c r="G63" s="31">
        <f>G62</f>
        <v>20</v>
      </c>
      <c r="H63" s="31">
        <f>H62</f>
        <v>21</v>
      </c>
      <c r="I63" s="31">
        <f>I62</f>
        <v>22</v>
      </c>
    </row>
    <row r="64" ht="15.75">
      <c r="A64" s="5"/>
    </row>
    <row r="65" spans="1:7" ht="17.25" customHeight="1">
      <c r="A65" s="42" t="s">
        <v>39</v>
      </c>
      <c r="B65" s="42"/>
      <c r="C65" s="42"/>
      <c r="D65" s="42"/>
      <c r="E65" s="42"/>
      <c r="F65" s="42"/>
      <c r="G65" s="42"/>
    </row>
    <row r="66" spans="1:9" ht="63">
      <c r="A66" s="19" t="s">
        <v>6</v>
      </c>
      <c r="B66" s="43" t="s">
        <v>7</v>
      </c>
      <c r="C66" s="43"/>
      <c r="D66" s="43" t="s">
        <v>40</v>
      </c>
      <c r="E66" s="43"/>
      <c r="F66" s="19" t="s">
        <v>41</v>
      </c>
      <c r="G66" s="19" t="s">
        <v>276</v>
      </c>
      <c r="H66" s="19" t="s">
        <v>260</v>
      </c>
      <c r="I66" s="19" t="s">
        <v>261</v>
      </c>
    </row>
    <row r="67" spans="1:9" ht="15.75">
      <c r="A67" s="19">
        <v>1</v>
      </c>
      <c r="B67" s="43">
        <v>1</v>
      </c>
      <c r="C67" s="43"/>
      <c r="D67" s="43">
        <v>2</v>
      </c>
      <c r="E67" s="43"/>
      <c r="F67" s="19">
        <v>3</v>
      </c>
      <c r="G67" s="19">
        <v>4</v>
      </c>
      <c r="H67" s="14">
        <v>5</v>
      </c>
      <c r="I67" s="14">
        <v>6</v>
      </c>
    </row>
    <row r="68" spans="1:9" ht="35.25" customHeight="1">
      <c r="A68" s="19">
        <v>1</v>
      </c>
      <c r="B68" s="43" t="s">
        <v>42</v>
      </c>
      <c r="C68" s="43"/>
      <c r="D68" s="43"/>
      <c r="E68" s="43"/>
      <c r="F68" s="19"/>
      <c r="G68" s="19">
        <f>(D68*F68/1000)</f>
        <v>0</v>
      </c>
      <c r="H68" s="24">
        <f>(G68*5%)+G68</f>
        <v>0</v>
      </c>
      <c r="I68" s="24">
        <f>(H68*5%)+H68</f>
        <v>0</v>
      </c>
    </row>
    <row r="69" spans="1:9" ht="18" customHeight="1">
      <c r="A69" s="41" t="s">
        <v>15</v>
      </c>
      <c r="B69" s="41"/>
      <c r="C69" s="41"/>
      <c r="D69" s="41">
        <f>D68</f>
        <v>0</v>
      </c>
      <c r="E69" s="41"/>
      <c r="F69" s="25">
        <f>F68</f>
        <v>0</v>
      </c>
      <c r="G69" s="25">
        <f>G68</f>
        <v>0</v>
      </c>
      <c r="H69" s="25">
        <f>H68</f>
        <v>0</v>
      </c>
      <c r="I69" s="25">
        <f>I68</f>
        <v>0</v>
      </c>
    </row>
    <row r="70" ht="15.75">
      <c r="A70" s="5"/>
    </row>
    <row r="71" spans="1:7" ht="42" customHeight="1">
      <c r="A71" s="47" t="s">
        <v>43</v>
      </c>
      <c r="B71" s="47"/>
      <c r="C71" s="47"/>
      <c r="D71" s="47"/>
      <c r="E71" s="47"/>
      <c r="F71" s="47"/>
      <c r="G71" s="47"/>
    </row>
    <row r="72" ht="15.75">
      <c r="A72" s="13"/>
    </row>
    <row r="73" spans="1:5" ht="15.75">
      <c r="A73" s="7" t="s">
        <v>178</v>
      </c>
      <c r="B73" s="7"/>
      <c r="C73" s="7"/>
      <c r="D73" s="38">
        <f>G84+G90+G96+G105+G114</f>
        <v>56</v>
      </c>
      <c r="E73" s="7"/>
    </row>
    <row r="74" spans="1:9" s="11" customFormat="1" ht="12.75">
      <c r="A74" s="10" t="s">
        <v>179</v>
      </c>
      <c r="B74" s="10"/>
      <c r="C74" s="10"/>
      <c r="D74" s="10"/>
      <c r="E74" s="10"/>
      <c r="F74" s="10"/>
      <c r="G74" s="10"/>
      <c r="H74" s="10"/>
      <c r="I74" s="10"/>
    </row>
    <row r="75" ht="15.75">
      <c r="A75" s="13"/>
    </row>
    <row r="76" spans="1:7" ht="18.75" customHeight="1">
      <c r="A76" s="55" t="s">
        <v>44</v>
      </c>
      <c r="B76" s="55"/>
      <c r="C76" s="55"/>
      <c r="D76" s="55"/>
      <c r="E76" s="55"/>
      <c r="F76" s="55"/>
      <c r="G76" s="55"/>
    </row>
    <row r="77" spans="1:9" ht="63">
      <c r="A77" s="19" t="s">
        <v>6</v>
      </c>
      <c r="B77" s="19" t="s">
        <v>7</v>
      </c>
      <c r="C77" s="19" t="s">
        <v>45</v>
      </c>
      <c r="D77" s="19" t="s">
        <v>46</v>
      </c>
      <c r="E77" s="19" t="s">
        <v>47</v>
      </c>
      <c r="F77" s="19" t="s">
        <v>48</v>
      </c>
      <c r="G77" s="19" t="s">
        <v>277</v>
      </c>
      <c r="H77" s="19" t="s">
        <v>260</v>
      </c>
      <c r="I77" s="19" t="s">
        <v>261</v>
      </c>
    </row>
    <row r="78" spans="1:9" ht="15.75">
      <c r="A78" s="19">
        <v>1</v>
      </c>
      <c r="B78" s="19">
        <v>2</v>
      </c>
      <c r="C78" s="19">
        <v>3</v>
      </c>
      <c r="D78" s="19">
        <v>4</v>
      </c>
      <c r="E78" s="19">
        <v>5</v>
      </c>
      <c r="F78" s="19">
        <v>6</v>
      </c>
      <c r="G78" s="19">
        <v>7</v>
      </c>
      <c r="H78" s="14">
        <v>8</v>
      </c>
      <c r="I78" s="14">
        <v>9</v>
      </c>
    </row>
    <row r="79" spans="1:9" ht="31.5">
      <c r="A79" s="19">
        <v>1</v>
      </c>
      <c r="B79" s="19" t="s">
        <v>49</v>
      </c>
      <c r="C79" s="19" t="s">
        <v>50</v>
      </c>
      <c r="D79" s="19"/>
      <c r="E79" s="19"/>
      <c r="F79" s="19"/>
      <c r="G79" s="19">
        <f>D79*E79*F79</f>
        <v>0</v>
      </c>
      <c r="H79" s="24">
        <f aca="true" t="shared" si="2" ref="H79:I83">(G79*5%)+G79</f>
        <v>0</v>
      </c>
      <c r="I79" s="24">
        <f t="shared" si="2"/>
        <v>0</v>
      </c>
    </row>
    <row r="80" spans="1:9" ht="94.5">
      <c r="A80" s="19">
        <v>2</v>
      </c>
      <c r="B80" s="19" t="s">
        <v>51</v>
      </c>
      <c r="C80" s="19" t="s">
        <v>52</v>
      </c>
      <c r="D80" s="19"/>
      <c r="E80" s="19"/>
      <c r="F80" s="19"/>
      <c r="G80" s="19"/>
      <c r="H80" s="24">
        <f t="shared" si="2"/>
        <v>0</v>
      </c>
      <c r="I80" s="24">
        <f t="shared" si="2"/>
        <v>0</v>
      </c>
    </row>
    <row r="81" spans="1:9" ht="47.25">
      <c r="A81" s="19">
        <v>3</v>
      </c>
      <c r="B81" s="19" t="s">
        <v>53</v>
      </c>
      <c r="C81" s="19" t="s">
        <v>54</v>
      </c>
      <c r="D81" s="19"/>
      <c r="E81" s="19"/>
      <c r="F81" s="19"/>
      <c r="G81" s="19"/>
      <c r="H81" s="24">
        <f t="shared" si="2"/>
        <v>0</v>
      </c>
      <c r="I81" s="24">
        <f t="shared" si="2"/>
        <v>0</v>
      </c>
    </row>
    <row r="82" spans="1:9" ht="47.25">
      <c r="A82" s="19">
        <v>4</v>
      </c>
      <c r="B82" s="19" t="s">
        <v>264</v>
      </c>
      <c r="C82" s="19" t="s">
        <v>265</v>
      </c>
      <c r="D82" s="19"/>
      <c r="E82" s="19"/>
      <c r="F82" s="19"/>
      <c r="G82" s="19"/>
      <c r="H82" s="24"/>
      <c r="I82" s="24">
        <f t="shared" si="2"/>
        <v>0</v>
      </c>
    </row>
    <row r="83" spans="1:9" ht="15.75">
      <c r="A83" s="19">
        <v>5</v>
      </c>
      <c r="B83" s="19"/>
      <c r="C83" s="19"/>
      <c r="D83" s="19"/>
      <c r="E83" s="19"/>
      <c r="F83" s="19"/>
      <c r="G83" s="19">
        <f>D83*E83*F83</f>
        <v>0</v>
      </c>
      <c r="H83" s="24">
        <f t="shared" si="2"/>
        <v>0</v>
      </c>
      <c r="I83" s="24">
        <f t="shared" si="2"/>
        <v>0</v>
      </c>
    </row>
    <row r="84" spans="1:9" s="11" customFormat="1" ht="16.5" customHeight="1">
      <c r="A84" s="43" t="s">
        <v>15</v>
      </c>
      <c r="B84" s="43"/>
      <c r="C84" s="19" t="s">
        <v>30</v>
      </c>
      <c r="D84" s="19" t="s">
        <v>30</v>
      </c>
      <c r="E84" s="19" t="s">
        <v>30</v>
      </c>
      <c r="F84" s="19" t="s">
        <v>30</v>
      </c>
      <c r="G84" s="31">
        <f>SUM(G79+G80+G81+G82+G83)</f>
        <v>0</v>
      </c>
      <c r="H84" s="31">
        <f>SUM(H79+H80+H81+H82+H83)</f>
        <v>0</v>
      </c>
      <c r="I84" s="31">
        <f>SUM(I79+I80+I81+I82+I83)</f>
        <v>0</v>
      </c>
    </row>
    <row r="85" ht="15.75">
      <c r="A85" s="5"/>
    </row>
    <row r="86" spans="1:7" ht="19.5" customHeight="1">
      <c r="A86" s="42" t="s">
        <v>55</v>
      </c>
      <c r="B86" s="42"/>
      <c r="C86" s="42"/>
      <c r="D86" s="42"/>
      <c r="E86" s="42"/>
      <c r="F86" s="42"/>
      <c r="G86" s="42"/>
    </row>
    <row r="87" spans="1:9" ht="63">
      <c r="A87" s="19" t="s">
        <v>6</v>
      </c>
      <c r="B87" s="43" t="s">
        <v>7</v>
      </c>
      <c r="C87" s="43"/>
      <c r="D87" s="19" t="s">
        <v>56</v>
      </c>
      <c r="E87" s="19" t="s">
        <v>57</v>
      </c>
      <c r="F87" s="19" t="s">
        <v>58</v>
      </c>
      <c r="G87" s="19" t="s">
        <v>278</v>
      </c>
      <c r="H87" s="19" t="s">
        <v>260</v>
      </c>
      <c r="I87" s="19" t="s">
        <v>261</v>
      </c>
    </row>
    <row r="88" spans="1:9" ht="15.75">
      <c r="A88" s="19">
        <v>1</v>
      </c>
      <c r="B88" s="43">
        <v>1</v>
      </c>
      <c r="C88" s="43"/>
      <c r="D88" s="19">
        <v>2</v>
      </c>
      <c r="E88" s="19">
        <v>3</v>
      </c>
      <c r="F88" s="19">
        <v>4</v>
      </c>
      <c r="G88" s="19">
        <v>5</v>
      </c>
      <c r="H88" s="14">
        <v>6</v>
      </c>
      <c r="I88" s="14">
        <v>7</v>
      </c>
    </row>
    <row r="89" spans="1:9" ht="51.75" customHeight="1">
      <c r="A89" s="19">
        <v>1</v>
      </c>
      <c r="B89" s="43" t="s">
        <v>59</v>
      </c>
      <c r="C89" s="43"/>
      <c r="D89" s="19"/>
      <c r="E89" s="19"/>
      <c r="F89" s="19">
        <v>24</v>
      </c>
      <c r="G89" s="19">
        <v>24</v>
      </c>
      <c r="H89" s="24">
        <v>24</v>
      </c>
      <c r="I89" s="24">
        <v>24</v>
      </c>
    </row>
    <row r="90" spans="1:9" ht="16.5" customHeight="1">
      <c r="A90" s="43" t="s">
        <v>15</v>
      </c>
      <c r="B90" s="43"/>
      <c r="C90" s="43"/>
      <c r="D90" s="19"/>
      <c r="E90" s="19"/>
      <c r="F90" s="19"/>
      <c r="G90" s="19">
        <f>G89</f>
        <v>24</v>
      </c>
      <c r="H90" s="19">
        <f>H89</f>
        <v>24</v>
      </c>
      <c r="I90" s="19">
        <f>I89</f>
        <v>24</v>
      </c>
    </row>
    <row r="91" ht="12.75">
      <c r="A91" s="2" t="s">
        <v>60</v>
      </c>
    </row>
    <row r="92" spans="1:7" ht="17.25" customHeight="1">
      <c r="A92" s="42" t="s">
        <v>61</v>
      </c>
      <c r="B92" s="42"/>
      <c r="C92" s="42"/>
      <c r="D92" s="42"/>
      <c r="E92" s="42"/>
      <c r="F92" s="42"/>
      <c r="G92" s="42"/>
    </row>
    <row r="93" spans="1:9" ht="31.5">
      <c r="A93" s="19" t="s">
        <v>6</v>
      </c>
      <c r="B93" s="43" t="s">
        <v>7</v>
      </c>
      <c r="C93" s="43"/>
      <c r="D93" s="43"/>
      <c r="E93" s="19" t="s">
        <v>62</v>
      </c>
      <c r="F93" s="19" t="s">
        <v>63</v>
      </c>
      <c r="G93" s="19" t="s">
        <v>20</v>
      </c>
      <c r="H93" s="19" t="s">
        <v>260</v>
      </c>
      <c r="I93" s="19" t="s">
        <v>261</v>
      </c>
    </row>
    <row r="94" spans="1:9" ht="15.75">
      <c r="A94" s="19">
        <v>1</v>
      </c>
      <c r="B94" s="43">
        <v>2</v>
      </c>
      <c r="C94" s="43"/>
      <c r="D94" s="43"/>
      <c r="E94" s="19">
        <v>3</v>
      </c>
      <c r="F94" s="19">
        <v>4</v>
      </c>
      <c r="G94" s="19">
        <v>5</v>
      </c>
      <c r="H94" s="14">
        <v>6</v>
      </c>
      <c r="I94" s="14">
        <v>7</v>
      </c>
    </row>
    <row r="95" spans="1:9" ht="15.75">
      <c r="A95" s="19"/>
      <c r="B95" s="43" t="s">
        <v>227</v>
      </c>
      <c r="C95" s="43"/>
      <c r="D95" s="43"/>
      <c r="E95" s="19">
        <v>5</v>
      </c>
      <c r="F95" s="19">
        <v>0.8</v>
      </c>
      <c r="G95" s="19">
        <f>E95*F95</f>
        <v>4</v>
      </c>
      <c r="H95" s="24">
        <f>(G95*5%)+G95</f>
        <v>4.2</v>
      </c>
      <c r="I95" s="24">
        <f>(H95*5%)+H95</f>
        <v>4.41</v>
      </c>
    </row>
    <row r="96" spans="1:9" ht="15" customHeight="1">
      <c r="A96" s="43" t="s">
        <v>15</v>
      </c>
      <c r="B96" s="43"/>
      <c r="C96" s="43"/>
      <c r="D96" s="43"/>
      <c r="E96" s="19"/>
      <c r="F96" s="19"/>
      <c r="G96" s="31">
        <f>G95</f>
        <v>4</v>
      </c>
      <c r="H96" s="31">
        <f>H95</f>
        <v>4.2</v>
      </c>
      <c r="I96" s="31">
        <f>I95</f>
        <v>4.41</v>
      </c>
    </row>
    <row r="97" ht="15.75">
      <c r="A97" s="5"/>
    </row>
    <row r="98" spans="1:7" ht="16.5" customHeight="1">
      <c r="A98" s="42" t="s">
        <v>64</v>
      </c>
      <c r="B98" s="42"/>
      <c r="C98" s="42"/>
      <c r="D98" s="42"/>
      <c r="E98" s="42"/>
      <c r="F98" s="42"/>
      <c r="G98" s="42"/>
    </row>
    <row r="99" spans="1:9" ht="47.25">
      <c r="A99" s="19" t="s">
        <v>6</v>
      </c>
      <c r="B99" s="43" t="s">
        <v>7</v>
      </c>
      <c r="C99" s="43"/>
      <c r="D99" s="43"/>
      <c r="E99" s="19" t="s">
        <v>62</v>
      </c>
      <c r="F99" s="19" t="s">
        <v>63</v>
      </c>
      <c r="G99" s="19" t="s">
        <v>272</v>
      </c>
      <c r="H99" s="19" t="s">
        <v>260</v>
      </c>
      <c r="I99" s="19" t="s">
        <v>261</v>
      </c>
    </row>
    <row r="100" spans="1:9" ht="15.75">
      <c r="A100" s="19">
        <v>1</v>
      </c>
      <c r="B100" s="43">
        <v>2</v>
      </c>
      <c r="C100" s="43"/>
      <c r="D100" s="43"/>
      <c r="E100" s="19">
        <v>3</v>
      </c>
      <c r="F100" s="19">
        <v>5</v>
      </c>
      <c r="G100" s="19">
        <v>5</v>
      </c>
      <c r="H100" s="14">
        <v>6</v>
      </c>
      <c r="I100" s="14">
        <v>7</v>
      </c>
    </row>
    <row r="101" spans="1:9" ht="33" customHeight="1">
      <c r="A101" s="19">
        <v>1</v>
      </c>
      <c r="B101" s="43" t="s">
        <v>65</v>
      </c>
      <c r="C101" s="43"/>
      <c r="D101" s="43"/>
      <c r="E101" s="19"/>
      <c r="F101" s="19"/>
      <c r="G101" s="19">
        <f>E101*F101/1000</f>
        <v>0</v>
      </c>
      <c r="H101" s="24">
        <f aca="true" t="shared" si="3" ref="H101:I104">(G101*5%)+G101</f>
        <v>0</v>
      </c>
      <c r="I101" s="24">
        <f t="shared" si="3"/>
        <v>0</v>
      </c>
    </row>
    <row r="102" spans="1:9" ht="15.75">
      <c r="A102" s="19">
        <v>2</v>
      </c>
      <c r="B102" s="43" t="s">
        <v>229</v>
      </c>
      <c r="C102" s="43"/>
      <c r="D102" s="43"/>
      <c r="E102" s="19"/>
      <c r="F102" s="19"/>
      <c r="G102" s="19">
        <f>E102*F102/1000</f>
        <v>0</v>
      </c>
      <c r="H102" s="24">
        <f t="shared" si="3"/>
        <v>0</v>
      </c>
      <c r="I102" s="24">
        <f t="shared" si="3"/>
        <v>0</v>
      </c>
    </row>
    <row r="103" spans="1:9" ht="15.75">
      <c r="A103" s="19">
        <v>3</v>
      </c>
      <c r="B103" s="43" t="s">
        <v>230</v>
      </c>
      <c r="C103" s="43"/>
      <c r="D103" s="43"/>
      <c r="E103" s="19">
        <v>10</v>
      </c>
      <c r="F103" s="19">
        <v>1500</v>
      </c>
      <c r="G103" s="19">
        <f>E103*F103/1000</f>
        <v>15</v>
      </c>
      <c r="H103" s="24">
        <v>16</v>
      </c>
      <c r="I103" s="24">
        <v>17</v>
      </c>
    </row>
    <row r="104" spans="1:9" ht="15.75">
      <c r="A104" s="19">
        <v>4</v>
      </c>
      <c r="B104" s="43"/>
      <c r="C104" s="43"/>
      <c r="D104" s="43"/>
      <c r="E104" s="19"/>
      <c r="F104" s="19"/>
      <c r="G104" s="19">
        <f>E104*F104/1000</f>
        <v>0</v>
      </c>
      <c r="H104" s="24">
        <f t="shared" si="3"/>
        <v>0</v>
      </c>
      <c r="I104" s="24">
        <f t="shared" si="3"/>
        <v>0</v>
      </c>
    </row>
    <row r="105" spans="1:9" s="11" customFormat="1" ht="15.75" customHeight="1">
      <c r="A105" s="43" t="s">
        <v>15</v>
      </c>
      <c r="B105" s="43"/>
      <c r="C105" s="43"/>
      <c r="D105" s="43"/>
      <c r="E105" s="19"/>
      <c r="F105" s="19"/>
      <c r="G105" s="31">
        <f>G101+G102+G103+G104</f>
        <v>15</v>
      </c>
      <c r="H105" s="31">
        <f>H101+H102+H103+H104</f>
        <v>16</v>
      </c>
      <c r="I105" s="31">
        <f>I101+I102+I103+I104</f>
        <v>17</v>
      </c>
    </row>
    <row r="106" ht="15.75">
      <c r="A106" s="5"/>
    </row>
    <row r="107" spans="1:7" ht="16.5" customHeight="1">
      <c r="A107" s="42" t="s">
        <v>66</v>
      </c>
      <c r="B107" s="42"/>
      <c r="C107" s="42"/>
      <c r="D107" s="42"/>
      <c r="E107" s="42"/>
      <c r="F107" s="42"/>
      <c r="G107" s="42"/>
    </row>
    <row r="108" spans="1:9" ht="63">
      <c r="A108" s="19" t="s">
        <v>6</v>
      </c>
      <c r="B108" s="43" t="s">
        <v>7</v>
      </c>
      <c r="C108" s="43"/>
      <c r="D108" s="43"/>
      <c r="E108" s="19" t="s">
        <v>67</v>
      </c>
      <c r="F108" s="19" t="s">
        <v>63</v>
      </c>
      <c r="G108" s="19" t="s">
        <v>279</v>
      </c>
      <c r="H108" s="19" t="s">
        <v>260</v>
      </c>
      <c r="I108" s="19" t="s">
        <v>261</v>
      </c>
    </row>
    <row r="109" spans="1:9" ht="15.75">
      <c r="A109" s="19">
        <v>1</v>
      </c>
      <c r="B109" s="43">
        <v>2</v>
      </c>
      <c r="C109" s="43"/>
      <c r="D109" s="43"/>
      <c r="E109" s="19">
        <v>3</v>
      </c>
      <c r="F109" s="19">
        <v>4</v>
      </c>
      <c r="G109" s="19">
        <v>5</v>
      </c>
      <c r="H109" s="14">
        <v>6</v>
      </c>
      <c r="I109" s="14">
        <v>7</v>
      </c>
    </row>
    <row r="110" spans="1:9" ht="18.75" customHeight="1">
      <c r="A110" s="19">
        <v>1</v>
      </c>
      <c r="B110" s="43" t="s">
        <v>68</v>
      </c>
      <c r="C110" s="43"/>
      <c r="D110" s="43"/>
      <c r="E110" s="19">
        <v>1</v>
      </c>
      <c r="F110" s="19">
        <v>13000</v>
      </c>
      <c r="G110" s="19">
        <f>E110*F110/1000</f>
        <v>13</v>
      </c>
      <c r="H110" s="24">
        <v>14</v>
      </c>
      <c r="I110" s="24">
        <v>15</v>
      </c>
    </row>
    <row r="111" spans="1:9" ht="19.5" customHeight="1">
      <c r="A111" s="19">
        <v>2</v>
      </c>
      <c r="B111" s="43" t="s">
        <v>235</v>
      </c>
      <c r="C111" s="43"/>
      <c r="D111" s="43"/>
      <c r="E111" s="19"/>
      <c r="F111" s="19"/>
      <c r="G111" s="19">
        <f>E111*F111/1000</f>
        <v>0</v>
      </c>
      <c r="H111" s="24">
        <f aca="true" t="shared" si="4" ref="H111:I113">(G111*5%)+G111</f>
        <v>0</v>
      </c>
      <c r="I111" s="24">
        <f t="shared" si="4"/>
        <v>0</v>
      </c>
    </row>
    <row r="112" spans="1:9" ht="15" customHeight="1">
      <c r="A112" s="19">
        <v>3</v>
      </c>
      <c r="B112" s="67" t="s">
        <v>236</v>
      </c>
      <c r="C112" s="67"/>
      <c r="D112" s="67"/>
      <c r="E112" s="19"/>
      <c r="F112" s="19"/>
      <c r="G112" s="19">
        <f>E112*F112/1000</f>
        <v>0</v>
      </c>
      <c r="H112" s="24">
        <f t="shared" si="4"/>
        <v>0</v>
      </c>
      <c r="I112" s="24">
        <f t="shared" si="4"/>
        <v>0</v>
      </c>
    </row>
    <row r="113" spans="1:9" ht="15.75">
      <c r="A113" s="19">
        <v>4</v>
      </c>
      <c r="B113" s="43" t="s">
        <v>237</v>
      </c>
      <c r="C113" s="43"/>
      <c r="D113" s="43"/>
      <c r="E113" s="19"/>
      <c r="F113" s="19"/>
      <c r="G113" s="19">
        <f>E113*F113/1000</f>
        <v>0</v>
      </c>
      <c r="H113" s="24">
        <f t="shared" si="4"/>
        <v>0</v>
      </c>
      <c r="I113" s="24">
        <f t="shared" si="4"/>
        <v>0</v>
      </c>
    </row>
    <row r="114" spans="1:9" ht="15.75" customHeight="1">
      <c r="A114" s="43" t="s">
        <v>15</v>
      </c>
      <c r="B114" s="43"/>
      <c r="C114" s="43"/>
      <c r="D114" s="43"/>
      <c r="E114" s="19" t="s">
        <v>30</v>
      </c>
      <c r="F114" s="19" t="s">
        <v>30</v>
      </c>
      <c r="G114" s="31">
        <f>G110+G111+G112+G113</f>
        <v>13</v>
      </c>
      <c r="H114" s="31">
        <f>H110+H111+H112+H113</f>
        <v>14</v>
      </c>
      <c r="I114" s="31">
        <f>I110+I111+I112+I113</f>
        <v>15</v>
      </c>
    </row>
    <row r="115" spans="1:9" ht="15.75">
      <c r="A115" s="5"/>
      <c r="I115" s="1">
        <v>30</v>
      </c>
    </row>
    <row r="116" spans="1:7" s="11" customFormat="1" ht="20.25" customHeight="1">
      <c r="A116" s="15"/>
      <c r="B116" s="15"/>
      <c r="C116" s="15"/>
      <c r="D116" s="15"/>
      <c r="E116" s="15"/>
      <c r="F116" s="15"/>
      <c r="G116" s="16"/>
    </row>
    <row r="117" spans="1:7" ht="36.75" customHeight="1">
      <c r="A117" s="47" t="s">
        <v>70</v>
      </c>
      <c r="B117" s="47"/>
      <c r="C117" s="47"/>
      <c r="D117" s="47"/>
      <c r="E117" s="47"/>
      <c r="F117" s="47"/>
      <c r="G117" s="47"/>
    </row>
    <row r="118" ht="15.75">
      <c r="A118" s="13"/>
    </row>
    <row r="119" spans="1:5" ht="15.75">
      <c r="A119" s="7" t="s">
        <v>180</v>
      </c>
      <c r="B119" s="7"/>
      <c r="C119" s="7"/>
      <c r="D119" s="38">
        <f>G127+G133+G141+G149</f>
        <v>6.8</v>
      </c>
      <c r="E119" s="7"/>
    </row>
    <row r="120" spans="1:9" s="11" customFormat="1" ht="12.75">
      <c r="A120" s="10" t="s">
        <v>181</v>
      </c>
      <c r="B120" s="10"/>
      <c r="C120" s="10"/>
      <c r="D120" s="10"/>
      <c r="E120" s="10"/>
      <c r="F120" s="10"/>
      <c r="G120" s="10"/>
      <c r="H120" s="10"/>
      <c r="I120" s="10"/>
    </row>
    <row r="121" ht="15.75">
      <c r="A121" s="5"/>
    </row>
    <row r="122" spans="1:7" ht="17.25" customHeight="1">
      <c r="A122" s="42" t="s">
        <v>71</v>
      </c>
      <c r="B122" s="42"/>
      <c r="C122" s="42"/>
      <c r="D122" s="42"/>
      <c r="E122" s="42"/>
      <c r="F122" s="42"/>
      <c r="G122" s="42"/>
    </row>
    <row r="123" spans="1:9" ht="141.75">
      <c r="A123" s="19" t="s">
        <v>72</v>
      </c>
      <c r="B123" s="43" t="s">
        <v>73</v>
      </c>
      <c r="C123" s="43"/>
      <c r="D123" s="19" t="s">
        <v>74</v>
      </c>
      <c r="E123" s="19" t="s">
        <v>75</v>
      </c>
      <c r="F123" s="19" t="s">
        <v>76</v>
      </c>
      <c r="G123" s="19" t="s">
        <v>77</v>
      </c>
      <c r="H123" s="19" t="s">
        <v>260</v>
      </c>
      <c r="I123" s="19" t="s">
        <v>261</v>
      </c>
    </row>
    <row r="124" spans="1:9" ht="15.75">
      <c r="A124" s="19">
        <v>1</v>
      </c>
      <c r="B124" s="43">
        <v>2</v>
      </c>
      <c r="C124" s="43"/>
      <c r="D124" s="19">
        <v>3</v>
      </c>
      <c r="E124" s="19">
        <v>4</v>
      </c>
      <c r="F124" s="19">
        <v>5</v>
      </c>
      <c r="G124" s="19">
        <v>6</v>
      </c>
      <c r="H124" s="14">
        <v>7</v>
      </c>
      <c r="I124" s="14">
        <v>8</v>
      </c>
    </row>
    <row r="125" spans="1:9" ht="15.75">
      <c r="A125" s="19">
        <v>1</v>
      </c>
      <c r="B125" s="43" t="s">
        <v>231</v>
      </c>
      <c r="C125" s="43"/>
      <c r="D125" s="19"/>
      <c r="E125" s="19"/>
      <c r="F125" s="19"/>
      <c r="G125" s="19"/>
      <c r="H125" s="24">
        <f>(G125*5%)+G125</f>
        <v>0</v>
      </c>
      <c r="I125" s="24">
        <f>(H125*5%)+H125</f>
        <v>0</v>
      </c>
    </row>
    <row r="126" spans="1:9" ht="15.75">
      <c r="A126" s="19">
        <v>2</v>
      </c>
      <c r="B126" s="43"/>
      <c r="C126" s="43"/>
      <c r="D126" s="19"/>
      <c r="E126" s="19"/>
      <c r="F126" s="19"/>
      <c r="G126" s="19"/>
      <c r="H126" s="24">
        <f>(G126*5%)+G126</f>
        <v>0</v>
      </c>
      <c r="I126" s="24">
        <f>(H126*5%)+H126</f>
        <v>0</v>
      </c>
    </row>
    <row r="127" spans="1:9" s="11" customFormat="1" ht="15.75">
      <c r="A127" s="43" t="s">
        <v>15</v>
      </c>
      <c r="B127" s="43"/>
      <c r="C127" s="43"/>
      <c r="D127" s="19"/>
      <c r="E127" s="19"/>
      <c r="F127" s="19"/>
      <c r="G127" s="31">
        <f>G125+G126</f>
        <v>0</v>
      </c>
      <c r="H127" s="31">
        <f>H125+H126</f>
        <v>0</v>
      </c>
      <c r="I127" s="31">
        <f>I125+I126</f>
        <v>0</v>
      </c>
    </row>
    <row r="128" ht="15.75">
      <c r="A128" s="5"/>
    </row>
    <row r="129" spans="1:7" ht="18" customHeight="1">
      <c r="A129" s="42" t="s">
        <v>78</v>
      </c>
      <c r="B129" s="42"/>
      <c r="C129" s="42"/>
      <c r="D129" s="42"/>
      <c r="E129" s="42"/>
      <c r="F129" s="42"/>
      <c r="G129" s="42"/>
    </row>
    <row r="130" spans="1:9" ht="47.25">
      <c r="A130" s="19" t="s">
        <v>6</v>
      </c>
      <c r="B130" s="66" t="s">
        <v>7</v>
      </c>
      <c r="C130" s="66"/>
      <c r="D130" s="17" t="s">
        <v>63</v>
      </c>
      <c r="E130" s="17" t="s">
        <v>67</v>
      </c>
      <c r="F130" s="17" t="s">
        <v>63</v>
      </c>
      <c r="G130" s="17" t="s">
        <v>10</v>
      </c>
      <c r="H130" s="19" t="s">
        <v>260</v>
      </c>
      <c r="I130" s="19" t="s">
        <v>261</v>
      </c>
    </row>
    <row r="131" spans="1:9" ht="15.75">
      <c r="A131" s="19">
        <v>1</v>
      </c>
      <c r="B131" s="66">
        <v>2</v>
      </c>
      <c r="C131" s="66"/>
      <c r="D131" s="17">
        <v>4</v>
      </c>
      <c r="E131" s="17">
        <v>3</v>
      </c>
      <c r="F131" s="17">
        <v>4</v>
      </c>
      <c r="G131" s="17">
        <v>5</v>
      </c>
      <c r="H131" s="21">
        <v>6</v>
      </c>
      <c r="I131" s="21">
        <v>7</v>
      </c>
    </row>
    <row r="132" spans="1:9" ht="15.75">
      <c r="A132" s="19"/>
      <c r="B132" s="66"/>
      <c r="C132" s="66"/>
      <c r="D132" s="17"/>
      <c r="E132" s="17"/>
      <c r="F132" s="17"/>
      <c r="G132" s="17">
        <f>E132*F132</f>
        <v>0</v>
      </c>
      <c r="H132" s="22">
        <f>(G132*5%)+G132</f>
        <v>0</v>
      </c>
      <c r="I132" s="22">
        <f>(H132*5%)+H132</f>
        <v>0</v>
      </c>
    </row>
    <row r="133" spans="1:9" s="11" customFormat="1" ht="15.75" customHeight="1">
      <c r="A133" s="66" t="s">
        <v>15</v>
      </c>
      <c r="B133" s="66"/>
      <c r="C133" s="66"/>
      <c r="D133" s="17" t="s">
        <v>30</v>
      </c>
      <c r="E133" s="17" t="s">
        <v>30</v>
      </c>
      <c r="F133" s="17" t="s">
        <v>30</v>
      </c>
      <c r="G133" s="32">
        <f>G132</f>
        <v>0</v>
      </c>
      <c r="H133" s="32">
        <f>H132</f>
        <v>0</v>
      </c>
      <c r="I133" s="32">
        <f>I132</f>
        <v>0</v>
      </c>
    </row>
    <row r="134" ht="15.75">
      <c r="A134" s="5"/>
    </row>
    <row r="135" spans="1:7" ht="18" customHeight="1">
      <c r="A135" s="42" t="s">
        <v>239</v>
      </c>
      <c r="B135" s="42"/>
      <c r="C135" s="42"/>
      <c r="D135" s="42"/>
      <c r="E135" s="42"/>
      <c r="F135" s="42"/>
      <c r="G135" s="42"/>
    </row>
    <row r="136" spans="1:9" ht="79.5" customHeight="1">
      <c r="A136" s="19" t="s">
        <v>6</v>
      </c>
      <c r="B136" s="43" t="s">
        <v>69</v>
      </c>
      <c r="C136" s="43"/>
      <c r="D136" s="43"/>
      <c r="E136" s="19" t="s">
        <v>46</v>
      </c>
      <c r="F136" s="19" t="s">
        <v>79</v>
      </c>
      <c r="G136" s="19" t="s">
        <v>10</v>
      </c>
      <c r="H136" s="19" t="s">
        <v>260</v>
      </c>
      <c r="I136" s="19" t="s">
        <v>261</v>
      </c>
    </row>
    <row r="137" spans="1:9" ht="15.75">
      <c r="A137" s="19">
        <v>1</v>
      </c>
      <c r="B137" s="43">
        <v>2</v>
      </c>
      <c r="C137" s="43"/>
      <c r="D137" s="43"/>
      <c r="E137" s="19">
        <v>3</v>
      </c>
      <c r="F137" s="19">
        <v>4</v>
      </c>
      <c r="G137" s="19">
        <v>5</v>
      </c>
      <c r="H137" s="14">
        <v>6</v>
      </c>
      <c r="I137" s="14">
        <v>7</v>
      </c>
    </row>
    <row r="138" spans="1:9" ht="24.75" customHeight="1">
      <c r="A138" s="19">
        <v>1</v>
      </c>
      <c r="B138" s="43" t="s">
        <v>266</v>
      </c>
      <c r="C138" s="43"/>
      <c r="D138" s="43"/>
      <c r="E138" s="19">
        <v>10</v>
      </c>
      <c r="F138" s="19">
        <v>500</v>
      </c>
      <c r="G138" s="19">
        <f>E138*F138/1000</f>
        <v>5</v>
      </c>
      <c r="H138" s="24">
        <f aca="true" t="shared" si="5" ref="H138:I140">(G138*5%)+G138</f>
        <v>5.25</v>
      </c>
      <c r="I138" s="24">
        <f t="shared" si="5"/>
        <v>5.5125</v>
      </c>
    </row>
    <row r="139" spans="1:9" ht="21.75" customHeight="1">
      <c r="A139" s="19">
        <v>2</v>
      </c>
      <c r="B139" s="43" t="s">
        <v>267</v>
      </c>
      <c r="C139" s="43"/>
      <c r="D139" s="43"/>
      <c r="E139" s="19">
        <v>20</v>
      </c>
      <c r="F139" s="19">
        <v>30</v>
      </c>
      <c r="G139" s="19">
        <f>E139*F139/1000</f>
        <v>0.6</v>
      </c>
      <c r="H139" s="24">
        <f t="shared" si="5"/>
        <v>0.63</v>
      </c>
      <c r="I139" s="24">
        <f t="shared" si="5"/>
        <v>0.6615</v>
      </c>
    </row>
    <row r="140" spans="1:9" ht="15.75">
      <c r="A140" s="19">
        <v>3</v>
      </c>
      <c r="B140" s="43"/>
      <c r="C140" s="43"/>
      <c r="D140" s="43"/>
      <c r="E140" s="19"/>
      <c r="F140" s="19"/>
      <c r="G140" s="19">
        <f>E140*F140/1000</f>
        <v>0</v>
      </c>
      <c r="H140" s="24">
        <f t="shared" si="5"/>
        <v>0</v>
      </c>
      <c r="I140" s="24">
        <f t="shared" si="5"/>
        <v>0</v>
      </c>
    </row>
    <row r="141" spans="1:9" s="11" customFormat="1" ht="18.75" customHeight="1">
      <c r="A141" s="43" t="s">
        <v>15</v>
      </c>
      <c r="B141" s="43"/>
      <c r="C141" s="43"/>
      <c r="D141" s="43"/>
      <c r="E141" s="19" t="s">
        <v>30</v>
      </c>
      <c r="F141" s="19" t="s">
        <v>30</v>
      </c>
      <c r="G141" s="31">
        <f>G138+G139+G140</f>
        <v>5.6</v>
      </c>
      <c r="H141" s="31">
        <f>H138+H139+H140</f>
        <v>5.88</v>
      </c>
      <c r="I141" s="31">
        <f>I138+I139+I140</f>
        <v>6.174</v>
      </c>
    </row>
    <row r="142" ht="15.75">
      <c r="A142" s="5"/>
    </row>
    <row r="143" spans="1:7" ht="18" customHeight="1">
      <c r="A143" s="42" t="s">
        <v>240</v>
      </c>
      <c r="B143" s="42"/>
      <c r="C143" s="42"/>
      <c r="D143" s="42"/>
      <c r="E143" s="42"/>
      <c r="F143" s="42"/>
      <c r="G143" s="42"/>
    </row>
    <row r="144" spans="1:9" ht="79.5" customHeight="1">
      <c r="A144" s="19" t="s">
        <v>6</v>
      </c>
      <c r="B144" s="43" t="s">
        <v>69</v>
      </c>
      <c r="C144" s="43"/>
      <c r="D144" s="43"/>
      <c r="E144" s="19" t="s">
        <v>46</v>
      </c>
      <c r="F144" s="19" t="s">
        <v>79</v>
      </c>
      <c r="G144" s="19" t="s">
        <v>10</v>
      </c>
      <c r="H144" s="19" t="s">
        <v>260</v>
      </c>
      <c r="I144" s="19" t="s">
        <v>261</v>
      </c>
    </row>
    <row r="145" spans="1:9" ht="15.75">
      <c r="A145" s="19">
        <v>1</v>
      </c>
      <c r="B145" s="43">
        <v>2</v>
      </c>
      <c r="C145" s="43"/>
      <c r="D145" s="43"/>
      <c r="E145" s="19">
        <v>3</v>
      </c>
      <c r="F145" s="19">
        <v>4</v>
      </c>
      <c r="G145" s="19">
        <v>5</v>
      </c>
      <c r="H145" s="28">
        <v>6</v>
      </c>
      <c r="I145" s="28">
        <v>7</v>
      </c>
    </row>
    <row r="146" spans="1:9" ht="38.25" customHeight="1">
      <c r="A146" s="19">
        <v>1</v>
      </c>
      <c r="B146" s="43" t="s">
        <v>241</v>
      </c>
      <c r="C146" s="43"/>
      <c r="D146" s="43"/>
      <c r="E146" s="19"/>
      <c r="F146" s="19"/>
      <c r="G146" s="19">
        <f>E146*F146/1000</f>
        <v>0</v>
      </c>
      <c r="H146" s="29">
        <f aca="true" t="shared" si="6" ref="H146:I148">(G146*5%)+G146</f>
        <v>0</v>
      </c>
      <c r="I146" s="29">
        <f t="shared" si="6"/>
        <v>0</v>
      </c>
    </row>
    <row r="147" spans="1:9" ht="21.75" customHeight="1">
      <c r="A147" s="19">
        <v>2</v>
      </c>
      <c r="B147" s="43" t="s">
        <v>268</v>
      </c>
      <c r="C147" s="43"/>
      <c r="D147" s="43"/>
      <c r="E147" s="19">
        <v>20</v>
      </c>
      <c r="F147" s="19">
        <v>60</v>
      </c>
      <c r="G147" s="19">
        <f>E147*F147/1000</f>
        <v>1.2</v>
      </c>
      <c r="H147" s="29">
        <f t="shared" si="6"/>
        <v>1.26</v>
      </c>
      <c r="I147" s="29">
        <f t="shared" si="6"/>
        <v>1.323</v>
      </c>
    </row>
    <row r="148" spans="1:9" ht="15.75">
      <c r="A148" s="19">
        <v>3</v>
      </c>
      <c r="B148" s="43" t="s">
        <v>269</v>
      </c>
      <c r="C148" s="43"/>
      <c r="D148" s="43"/>
      <c r="E148" s="19"/>
      <c r="F148" s="19"/>
      <c r="G148" s="19"/>
      <c r="H148" s="29"/>
      <c r="I148" s="29">
        <f t="shared" si="6"/>
        <v>0</v>
      </c>
    </row>
    <row r="149" spans="1:9" s="11" customFormat="1" ht="18.75" customHeight="1">
      <c r="A149" s="43" t="s">
        <v>15</v>
      </c>
      <c r="B149" s="43"/>
      <c r="C149" s="43"/>
      <c r="D149" s="43"/>
      <c r="E149" s="19" t="s">
        <v>30</v>
      </c>
      <c r="F149" s="19" t="s">
        <v>30</v>
      </c>
      <c r="G149" s="31">
        <f>G146+G147+G148</f>
        <v>1.2</v>
      </c>
      <c r="H149" s="31">
        <f>H146+H147+H148</f>
        <v>1.26</v>
      </c>
      <c r="I149" s="31">
        <f>I146+I147+I148</f>
        <v>1.323</v>
      </c>
    </row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5.75" hidden="1">
      <c r="A157" s="5"/>
    </row>
    <row r="158" spans="1:7" ht="39" customHeight="1">
      <c r="A158" s="47" t="s">
        <v>80</v>
      </c>
      <c r="B158" s="47"/>
      <c r="C158" s="47"/>
      <c r="D158" s="47"/>
      <c r="E158" s="47"/>
      <c r="F158" s="47"/>
      <c r="G158" s="47"/>
    </row>
    <row r="159" ht="15.75">
      <c r="A159" s="13"/>
    </row>
    <row r="160" spans="1:5" ht="15.75">
      <c r="A160" s="7" t="s">
        <v>182</v>
      </c>
      <c r="B160" s="7"/>
      <c r="C160" s="7"/>
      <c r="D160" s="37">
        <f>G167+G173+G183+G190+G197+F219+F235+F252+G259+G266+G280+G287+G295+G303+G313+G323+G333</f>
        <v>1082.8069999999998</v>
      </c>
      <c r="E160" s="7"/>
    </row>
    <row r="161" spans="1:9" s="11" customFormat="1" ht="12.75">
      <c r="A161" s="10" t="s">
        <v>183</v>
      </c>
      <c r="B161" s="10"/>
      <c r="C161" s="10"/>
      <c r="D161" s="10"/>
      <c r="E161" s="10"/>
      <c r="F161" s="10"/>
      <c r="G161" s="10"/>
      <c r="H161" s="10"/>
      <c r="I161" s="10"/>
    </row>
    <row r="162" ht="15.75">
      <c r="A162" s="13"/>
    </row>
    <row r="163" spans="1:7" ht="20.25" customHeight="1">
      <c r="A163" s="42" t="s">
        <v>44</v>
      </c>
      <c r="B163" s="42"/>
      <c r="C163" s="42"/>
      <c r="D163" s="42"/>
      <c r="E163" s="42"/>
      <c r="F163" s="42"/>
      <c r="G163" s="42"/>
    </row>
    <row r="164" spans="1:9" ht="47.25">
      <c r="A164" s="19" t="s">
        <v>6</v>
      </c>
      <c r="B164" s="43" t="s">
        <v>7</v>
      </c>
      <c r="C164" s="43"/>
      <c r="D164" s="43"/>
      <c r="E164" s="19" t="s">
        <v>46</v>
      </c>
      <c r="F164" s="19" t="s">
        <v>79</v>
      </c>
      <c r="G164" s="19" t="s">
        <v>10</v>
      </c>
      <c r="H164" s="19" t="s">
        <v>260</v>
      </c>
      <c r="I164" s="19" t="s">
        <v>261</v>
      </c>
    </row>
    <row r="165" spans="1:9" ht="15.75">
      <c r="A165" s="19">
        <v>1</v>
      </c>
      <c r="B165" s="43">
        <v>2</v>
      </c>
      <c r="C165" s="43"/>
      <c r="D165" s="43"/>
      <c r="E165" s="19">
        <v>3</v>
      </c>
      <c r="F165" s="19">
        <v>4</v>
      </c>
      <c r="G165" s="19">
        <v>5</v>
      </c>
      <c r="H165" s="14">
        <v>6</v>
      </c>
      <c r="I165" s="14">
        <v>7</v>
      </c>
    </row>
    <row r="166" spans="1:9" ht="20.25" customHeight="1">
      <c r="A166" s="19">
        <v>1</v>
      </c>
      <c r="B166" s="43" t="s">
        <v>81</v>
      </c>
      <c r="C166" s="43"/>
      <c r="D166" s="43"/>
      <c r="E166" s="19">
        <v>10</v>
      </c>
      <c r="F166" s="19">
        <v>0.3</v>
      </c>
      <c r="G166" s="19">
        <f>E166*F166</f>
        <v>3</v>
      </c>
      <c r="H166" s="24">
        <f>(G166*5%)+G166</f>
        <v>3.15</v>
      </c>
      <c r="I166" s="24">
        <f>(H166*5%)+H166</f>
        <v>3.3075</v>
      </c>
    </row>
    <row r="167" spans="1:9" s="11" customFormat="1" ht="16.5" customHeight="1">
      <c r="A167" s="43" t="s">
        <v>15</v>
      </c>
      <c r="B167" s="43"/>
      <c r="C167" s="43"/>
      <c r="D167" s="43"/>
      <c r="E167" s="19" t="s">
        <v>30</v>
      </c>
      <c r="F167" s="19" t="s">
        <v>30</v>
      </c>
      <c r="G167" s="31">
        <f>G166</f>
        <v>3</v>
      </c>
      <c r="H167" s="31">
        <f>H166</f>
        <v>3.15</v>
      </c>
      <c r="I167" s="31">
        <f>I166</f>
        <v>3.3075</v>
      </c>
    </row>
    <row r="168" ht="15.75">
      <c r="A168" s="5"/>
    </row>
    <row r="169" spans="1:7" ht="17.25" customHeight="1">
      <c r="A169" s="42" t="s">
        <v>31</v>
      </c>
      <c r="B169" s="42"/>
      <c r="C169" s="42"/>
      <c r="D169" s="42"/>
      <c r="E169" s="42"/>
      <c r="F169" s="42"/>
      <c r="G169" s="42"/>
    </row>
    <row r="170" spans="1:9" ht="47.25">
      <c r="A170" s="19" t="s">
        <v>6</v>
      </c>
      <c r="B170" s="43" t="s">
        <v>7</v>
      </c>
      <c r="C170" s="43"/>
      <c r="D170" s="43"/>
      <c r="E170" s="19" t="s">
        <v>46</v>
      </c>
      <c r="F170" s="19" t="s">
        <v>79</v>
      </c>
      <c r="G170" s="19" t="s">
        <v>210</v>
      </c>
      <c r="H170" s="19" t="s">
        <v>260</v>
      </c>
      <c r="I170" s="19" t="s">
        <v>261</v>
      </c>
    </row>
    <row r="171" spans="1:9" ht="15.75">
      <c r="A171" s="19">
        <v>1</v>
      </c>
      <c r="B171" s="43">
        <v>2</v>
      </c>
      <c r="C171" s="43"/>
      <c r="D171" s="43"/>
      <c r="E171" s="19">
        <v>3</v>
      </c>
      <c r="F171" s="19">
        <v>4</v>
      </c>
      <c r="G171" s="19">
        <v>5</v>
      </c>
      <c r="H171" s="14">
        <v>6</v>
      </c>
      <c r="I171" s="14">
        <v>7</v>
      </c>
    </row>
    <row r="172" spans="1:9" ht="30.75" customHeight="1">
      <c r="A172" s="19">
        <v>1</v>
      </c>
      <c r="B172" s="43" t="s">
        <v>190</v>
      </c>
      <c r="C172" s="43"/>
      <c r="D172" s="43"/>
      <c r="E172" s="19">
        <v>4</v>
      </c>
      <c r="F172" s="19">
        <v>600</v>
      </c>
      <c r="G172" s="19">
        <f>E172*F172/1000</f>
        <v>2.4</v>
      </c>
      <c r="H172" s="24">
        <f>(G172*5%)+G172</f>
        <v>2.52</v>
      </c>
      <c r="I172" s="24">
        <f>(H172*5%)+H172</f>
        <v>2.646</v>
      </c>
    </row>
    <row r="173" spans="1:9" ht="16.5" customHeight="1">
      <c r="A173" s="43" t="s">
        <v>15</v>
      </c>
      <c r="B173" s="43"/>
      <c r="C173" s="43"/>
      <c r="D173" s="43"/>
      <c r="E173" s="19" t="s">
        <v>30</v>
      </c>
      <c r="F173" s="19" t="s">
        <v>30</v>
      </c>
      <c r="G173" s="31">
        <f>G172</f>
        <v>2.4</v>
      </c>
      <c r="H173" s="31">
        <f>H172</f>
        <v>2.52</v>
      </c>
      <c r="I173" s="31">
        <f>I172</f>
        <v>2.646</v>
      </c>
    </row>
    <row r="174" ht="15.75">
      <c r="A174" s="5"/>
    </row>
    <row r="175" spans="1:7" ht="18.75" customHeight="1">
      <c r="A175" s="42" t="s">
        <v>82</v>
      </c>
      <c r="B175" s="42"/>
      <c r="C175" s="42"/>
      <c r="D175" s="42"/>
      <c r="E175" s="42"/>
      <c r="F175" s="42"/>
      <c r="G175" s="42"/>
    </row>
    <row r="176" spans="1:9" ht="78.75">
      <c r="A176" s="19" t="s">
        <v>6</v>
      </c>
      <c r="B176" s="43" t="s">
        <v>7</v>
      </c>
      <c r="C176" s="43"/>
      <c r="D176" s="19" t="s">
        <v>45</v>
      </c>
      <c r="E176" s="19" t="s">
        <v>83</v>
      </c>
      <c r="F176" s="19" t="s">
        <v>84</v>
      </c>
      <c r="G176" s="19" t="s">
        <v>85</v>
      </c>
      <c r="H176" s="19" t="s">
        <v>260</v>
      </c>
      <c r="I176" s="19" t="s">
        <v>261</v>
      </c>
    </row>
    <row r="177" spans="1:9" ht="15.75">
      <c r="A177" s="19">
        <v>1</v>
      </c>
      <c r="B177" s="43">
        <v>2</v>
      </c>
      <c r="C177" s="43"/>
      <c r="D177" s="19">
        <v>3</v>
      </c>
      <c r="E177" s="19">
        <v>4</v>
      </c>
      <c r="F177" s="19">
        <v>5</v>
      </c>
      <c r="G177" s="19">
        <v>6</v>
      </c>
      <c r="H177" s="14">
        <v>7</v>
      </c>
      <c r="I177" s="14">
        <v>8</v>
      </c>
    </row>
    <row r="178" spans="1:9" ht="34.5" customHeight="1">
      <c r="A178" s="19">
        <v>1</v>
      </c>
      <c r="B178" s="43" t="s">
        <v>86</v>
      </c>
      <c r="C178" s="43"/>
      <c r="D178" s="19" t="s">
        <v>87</v>
      </c>
      <c r="E178" s="19">
        <v>2897</v>
      </c>
      <c r="F178" s="19">
        <v>31</v>
      </c>
      <c r="G178" s="27">
        <f>(E178*F178/1000)</f>
        <v>89.807</v>
      </c>
      <c r="H178" s="24">
        <f aca="true" t="shared" si="7" ref="H178:I182">(G178*5%)+G178</f>
        <v>94.29735000000001</v>
      </c>
      <c r="I178" s="24">
        <f t="shared" si="7"/>
        <v>99.0122175</v>
      </c>
    </row>
    <row r="179" spans="1:9" ht="30" customHeight="1">
      <c r="A179" s="19">
        <v>2</v>
      </c>
      <c r="B179" s="43" t="s">
        <v>88</v>
      </c>
      <c r="C179" s="43"/>
      <c r="D179" s="19" t="s">
        <v>89</v>
      </c>
      <c r="E179" s="19"/>
      <c r="F179" s="19"/>
      <c r="G179" s="27">
        <f>(E179*F179/1000)</f>
        <v>0</v>
      </c>
      <c r="H179" s="24">
        <f t="shared" si="7"/>
        <v>0</v>
      </c>
      <c r="I179" s="24">
        <f t="shared" si="7"/>
        <v>0</v>
      </c>
    </row>
    <row r="180" spans="1:9" ht="20.25" customHeight="1">
      <c r="A180" s="19">
        <v>3</v>
      </c>
      <c r="B180" s="43" t="s">
        <v>90</v>
      </c>
      <c r="C180" s="43"/>
      <c r="D180" s="19" t="s">
        <v>91</v>
      </c>
      <c r="E180" s="19">
        <v>200</v>
      </c>
      <c r="F180" s="19">
        <v>50</v>
      </c>
      <c r="G180" s="27">
        <f>(E180*F180/1000)</f>
        <v>10</v>
      </c>
      <c r="H180" s="24">
        <f t="shared" si="7"/>
        <v>10.5</v>
      </c>
      <c r="I180" s="24">
        <f t="shared" si="7"/>
        <v>11.025</v>
      </c>
    </row>
    <row r="181" spans="1:9" ht="15.75">
      <c r="A181" s="19">
        <v>4</v>
      </c>
      <c r="B181" s="43" t="s">
        <v>92</v>
      </c>
      <c r="C181" s="43"/>
      <c r="D181" s="19" t="s">
        <v>91</v>
      </c>
      <c r="E181" s="19">
        <v>50</v>
      </c>
      <c r="F181" s="19">
        <v>50</v>
      </c>
      <c r="G181" s="27">
        <f>(E181*F181/1000)</f>
        <v>2.5</v>
      </c>
      <c r="H181" s="24">
        <f t="shared" si="7"/>
        <v>2.625</v>
      </c>
      <c r="I181" s="24">
        <f t="shared" si="7"/>
        <v>2.75625</v>
      </c>
    </row>
    <row r="182" spans="1:9" ht="15.75">
      <c r="A182" s="19">
        <v>5</v>
      </c>
      <c r="B182" s="43"/>
      <c r="C182" s="43"/>
      <c r="D182" s="19"/>
      <c r="E182" s="19"/>
      <c r="F182" s="19"/>
      <c r="G182" s="27">
        <f>(E182*F182/1000)</f>
        <v>0</v>
      </c>
      <c r="H182" s="24">
        <f t="shared" si="7"/>
        <v>0</v>
      </c>
      <c r="I182" s="24">
        <f t="shared" si="7"/>
        <v>0</v>
      </c>
    </row>
    <row r="183" spans="1:9" ht="16.5" customHeight="1">
      <c r="A183" s="43" t="s">
        <v>15</v>
      </c>
      <c r="B183" s="43"/>
      <c r="C183" s="43"/>
      <c r="D183" s="19" t="s">
        <v>30</v>
      </c>
      <c r="E183" s="19" t="s">
        <v>30</v>
      </c>
      <c r="F183" s="19" t="s">
        <v>30</v>
      </c>
      <c r="G183" s="31">
        <f>SUM(G178:G182)</f>
        <v>102.307</v>
      </c>
      <c r="H183" s="31">
        <f>SUM(H178:H182)</f>
        <v>107.42235000000001</v>
      </c>
      <c r="I183" s="31">
        <f>SUM(I178:I182)</f>
        <v>112.7934675</v>
      </c>
    </row>
    <row r="184" ht="15.75">
      <c r="A184" s="5"/>
    </row>
    <row r="185" spans="1:7" ht="18" customHeight="1">
      <c r="A185" s="42" t="s">
        <v>93</v>
      </c>
      <c r="B185" s="42"/>
      <c r="C185" s="42"/>
      <c r="D185" s="42"/>
      <c r="E185" s="42"/>
      <c r="F185" s="42"/>
      <c r="G185" s="42"/>
    </row>
    <row r="186" spans="1:9" ht="78.75">
      <c r="A186" s="19" t="s">
        <v>6</v>
      </c>
      <c r="B186" s="43" t="s">
        <v>7</v>
      </c>
      <c r="C186" s="43"/>
      <c r="D186" s="19" t="s">
        <v>94</v>
      </c>
      <c r="E186" s="19" t="s">
        <v>95</v>
      </c>
      <c r="F186" s="19" t="s">
        <v>96</v>
      </c>
      <c r="G186" s="19" t="s">
        <v>37</v>
      </c>
      <c r="H186" s="19" t="s">
        <v>260</v>
      </c>
      <c r="I186" s="19" t="s">
        <v>261</v>
      </c>
    </row>
    <row r="187" spans="1:9" ht="15.75">
      <c r="A187" s="19">
        <v>1</v>
      </c>
      <c r="B187" s="43">
        <v>1</v>
      </c>
      <c r="C187" s="43"/>
      <c r="D187" s="19">
        <v>2</v>
      </c>
      <c r="E187" s="19">
        <v>3</v>
      </c>
      <c r="F187" s="19">
        <v>4</v>
      </c>
      <c r="G187" s="19">
        <v>5</v>
      </c>
      <c r="H187" s="14">
        <v>6</v>
      </c>
      <c r="I187" s="14">
        <v>7</v>
      </c>
    </row>
    <row r="188" spans="1:9" ht="38.25" customHeight="1">
      <c r="A188" s="19">
        <v>1</v>
      </c>
      <c r="B188" s="43" t="s">
        <v>97</v>
      </c>
      <c r="C188" s="43"/>
      <c r="D188" s="19"/>
      <c r="E188" s="19"/>
      <c r="F188" s="19"/>
      <c r="G188" s="19"/>
      <c r="H188" s="24">
        <f>(G188*5%)+G188</f>
        <v>0</v>
      </c>
      <c r="I188" s="24">
        <f>(H188*5%)+H188</f>
        <v>0</v>
      </c>
    </row>
    <row r="189" spans="1:9" ht="15.75">
      <c r="A189" s="19"/>
      <c r="B189" s="43" t="s">
        <v>13</v>
      </c>
      <c r="C189" s="43"/>
      <c r="D189" s="19"/>
      <c r="E189" s="19"/>
      <c r="F189" s="19"/>
      <c r="G189" s="19"/>
      <c r="H189" s="24">
        <f>(G189*5%)+G189</f>
        <v>0</v>
      </c>
      <c r="I189" s="24">
        <f>(H189*5%)+H189</f>
        <v>0</v>
      </c>
    </row>
    <row r="190" spans="1:9" ht="15.75">
      <c r="A190" s="19"/>
      <c r="B190" s="43" t="s">
        <v>15</v>
      </c>
      <c r="C190" s="43"/>
      <c r="D190" s="19"/>
      <c r="E190" s="19"/>
      <c r="F190" s="19"/>
      <c r="G190" s="31">
        <f>G188</f>
        <v>0</v>
      </c>
      <c r="H190" s="31">
        <f>H188</f>
        <v>0</v>
      </c>
      <c r="I190" s="31">
        <f>I188</f>
        <v>0</v>
      </c>
    </row>
    <row r="191" ht="15.75">
      <c r="A191" s="5"/>
    </row>
    <row r="192" spans="1:7" ht="17.25" customHeight="1">
      <c r="A192" s="42" t="s">
        <v>98</v>
      </c>
      <c r="B192" s="42"/>
      <c r="C192" s="42"/>
      <c r="D192" s="42"/>
      <c r="E192" s="42"/>
      <c r="F192" s="42"/>
      <c r="G192" s="42"/>
    </row>
    <row r="193" spans="1:9" ht="78.75">
      <c r="A193" s="20" t="s">
        <v>6</v>
      </c>
      <c r="B193" s="57" t="s">
        <v>7</v>
      </c>
      <c r="C193" s="57"/>
      <c r="D193" s="20" t="s">
        <v>99</v>
      </c>
      <c r="E193" s="20" t="s">
        <v>100</v>
      </c>
      <c r="F193" s="20" t="s">
        <v>96</v>
      </c>
      <c r="G193" s="20" t="s">
        <v>37</v>
      </c>
      <c r="H193" s="20" t="s">
        <v>260</v>
      </c>
      <c r="I193" s="20" t="s">
        <v>261</v>
      </c>
    </row>
    <row r="194" spans="1:9" ht="15.75">
      <c r="A194" s="20">
        <v>1</v>
      </c>
      <c r="B194" s="57">
        <v>1</v>
      </c>
      <c r="C194" s="57"/>
      <c r="D194" s="20">
        <v>2</v>
      </c>
      <c r="E194" s="20">
        <v>3</v>
      </c>
      <c r="F194" s="20">
        <v>4</v>
      </c>
      <c r="G194" s="20">
        <v>5</v>
      </c>
      <c r="H194" s="21">
        <v>6</v>
      </c>
      <c r="I194" s="21">
        <v>7</v>
      </c>
    </row>
    <row r="195" spans="1:9" ht="33" customHeight="1">
      <c r="A195" s="20">
        <v>1</v>
      </c>
      <c r="B195" s="57" t="s">
        <v>101</v>
      </c>
      <c r="C195" s="57"/>
      <c r="D195" s="20"/>
      <c r="E195" s="20"/>
      <c r="F195" s="20"/>
      <c r="G195" s="20"/>
      <c r="H195" s="22">
        <f>(G195*5%)+G195</f>
        <v>0</v>
      </c>
      <c r="I195" s="22">
        <f>(H195*5%)+H195</f>
        <v>0</v>
      </c>
    </row>
    <row r="196" spans="1:9" ht="15.75">
      <c r="A196" s="20"/>
      <c r="B196" s="57" t="s">
        <v>13</v>
      </c>
      <c r="C196" s="57"/>
      <c r="D196" s="20"/>
      <c r="E196" s="20"/>
      <c r="F196" s="20"/>
      <c r="G196" s="20"/>
      <c r="H196" s="22">
        <f>(G196*5%)+G196</f>
        <v>0</v>
      </c>
      <c r="I196" s="22">
        <f>(H196*5%)+H196</f>
        <v>0</v>
      </c>
    </row>
    <row r="197" spans="1:9" ht="15.75">
      <c r="A197" s="20"/>
      <c r="B197" s="57" t="s">
        <v>15</v>
      </c>
      <c r="C197" s="57"/>
      <c r="D197" s="20"/>
      <c r="E197" s="20"/>
      <c r="F197" s="20"/>
      <c r="G197" s="33">
        <f>G195</f>
        <v>0</v>
      </c>
      <c r="H197" s="33">
        <f>H195</f>
        <v>0</v>
      </c>
      <c r="I197" s="33">
        <f>I195</f>
        <v>0</v>
      </c>
    </row>
    <row r="198" ht="15.75">
      <c r="A198" s="5"/>
    </row>
    <row r="199" spans="1:7" ht="18" customHeight="1">
      <c r="A199" s="42" t="s">
        <v>102</v>
      </c>
      <c r="B199" s="42"/>
      <c r="C199" s="42"/>
      <c r="D199" s="42"/>
      <c r="E199" s="42"/>
      <c r="F199" s="42"/>
      <c r="G199" s="42"/>
    </row>
    <row r="200" spans="1:9" ht="31.5">
      <c r="A200" s="19" t="s">
        <v>6</v>
      </c>
      <c r="B200" s="43" t="s">
        <v>7</v>
      </c>
      <c r="C200" s="43"/>
      <c r="D200" s="43" t="s">
        <v>103</v>
      </c>
      <c r="E200" s="43"/>
      <c r="F200" s="43" t="s">
        <v>280</v>
      </c>
      <c r="G200" s="43"/>
      <c r="H200" s="19" t="s">
        <v>260</v>
      </c>
      <c r="I200" s="19" t="s">
        <v>261</v>
      </c>
    </row>
    <row r="201" spans="1:9" ht="15.75">
      <c r="A201" s="19">
        <v>1</v>
      </c>
      <c r="B201" s="43">
        <v>2</v>
      </c>
      <c r="C201" s="43"/>
      <c r="D201" s="43">
        <v>3</v>
      </c>
      <c r="E201" s="43"/>
      <c r="F201" s="43">
        <v>4</v>
      </c>
      <c r="G201" s="43"/>
      <c r="H201" s="14">
        <v>5</v>
      </c>
      <c r="I201" s="14">
        <v>6</v>
      </c>
    </row>
    <row r="202" spans="1:9" ht="15.75">
      <c r="A202" s="43">
        <v>1</v>
      </c>
      <c r="B202" s="43" t="s">
        <v>104</v>
      </c>
      <c r="C202" s="43"/>
      <c r="D202" s="43"/>
      <c r="E202" s="43"/>
      <c r="F202" s="79"/>
      <c r="G202" s="80"/>
      <c r="H202" s="24">
        <f aca="true" t="shared" si="8" ref="H202:I218">(G202*5%)+G202</f>
        <v>0</v>
      </c>
      <c r="I202" s="24">
        <f t="shared" si="8"/>
        <v>0</v>
      </c>
    </row>
    <row r="203" spans="1:9" ht="33" customHeight="1">
      <c r="A203" s="43"/>
      <c r="B203" s="43" t="s">
        <v>238</v>
      </c>
      <c r="C203" s="43"/>
      <c r="D203" s="61"/>
      <c r="E203" s="61"/>
      <c r="F203" s="79"/>
      <c r="G203" s="80"/>
      <c r="H203" s="24">
        <f t="shared" si="8"/>
        <v>0</v>
      </c>
      <c r="I203" s="24">
        <f t="shared" si="8"/>
        <v>0</v>
      </c>
    </row>
    <row r="204" spans="1:9" ht="18.75" customHeight="1">
      <c r="A204" s="43"/>
      <c r="B204" s="43" t="s">
        <v>232</v>
      </c>
      <c r="C204" s="43"/>
      <c r="D204" s="61"/>
      <c r="E204" s="61"/>
      <c r="F204" s="44"/>
      <c r="G204" s="44"/>
      <c r="H204" s="24">
        <f t="shared" si="8"/>
        <v>0</v>
      </c>
      <c r="I204" s="24">
        <f t="shared" si="8"/>
        <v>0</v>
      </c>
    </row>
    <row r="205" spans="1:9" ht="18.75" customHeight="1">
      <c r="A205" s="43"/>
      <c r="B205" s="43" t="s">
        <v>105</v>
      </c>
      <c r="C205" s="43"/>
      <c r="D205" s="61"/>
      <c r="E205" s="61"/>
      <c r="F205" s="44"/>
      <c r="G205" s="44"/>
      <c r="H205" s="24">
        <f t="shared" si="8"/>
        <v>0</v>
      </c>
      <c r="I205" s="24">
        <f t="shared" si="8"/>
        <v>0</v>
      </c>
    </row>
    <row r="206" spans="1:9" ht="18.75" customHeight="1">
      <c r="A206" s="43"/>
      <c r="B206" s="43" t="s">
        <v>106</v>
      </c>
      <c r="C206" s="43"/>
      <c r="D206" s="65"/>
      <c r="E206" s="65"/>
      <c r="F206" s="44"/>
      <c r="G206" s="44"/>
      <c r="H206" s="24">
        <f t="shared" si="8"/>
        <v>0</v>
      </c>
      <c r="I206" s="24">
        <f t="shared" si="8"/>
        <v>0</v>
      </c>
    </row>
    <row r="207" spans="1:9" ht="18.75" customHeight="1">
      <c r="A207" s="43"/>
      <c r="B207" s="43" t="s">
        <v>219</v>
      </c>
      <c r="C207" s="43"/>
      <c r="D207" s="65"/>
      <c r="E207" s="65"/>
      <c r="F207" s="44"/>
      <c r="G207" s="44"/>
      <c r="H207" s="24">
        <f t="shared" si="8"/>
        <v>0</v>
      </c>
      <c r="I207" s="24">
        <f t="shared" si="8"/>
        <v>0</v>
      </c>
    </row>
    <row r="208" spans="1:9" ht="30" customHeight="1">
      <c r="A208" s="43"/>
      <c r="B208" s="64" t="s">
        <v>191</v>
      </c>
      <c r="C208" s="64"/>
      <c r="D208" s="65"/>
      <c r="E208" s="65"/>
      <c r="F208" s="44"/>
      <c r="G208" s="44"/>
      <c r="H208" s="24">
        <f t="shared" si="8"/>
        <v>0</v>
      </c>
      <c r="I208" s="24">
        <f t="shared" si="8"/>
        <v>0</v>
      </c>
    </row>
    <row r="209" spans="1:9" ht="53.25" customHeight="1">
      <c r="A209" s="43">
        <v>2</v>
      </c>
      <c r="B209" s="43" t="s">
        <v>107</v>
      </c>
      <c r="C209" s="43"/>
      <c r="D209" s="61">
        <v>1</v>
      </c>
      <c r="E209" s="61"/>
      <c r="F209" s="44">
        <v>3</v>
      </c>
      <c r="G209" s="44"/>
      <c r="H209" s="24">
        <v>3</v>
      </c>
      <c r="I209" s="24">
        <f t="shared" si="8"/>
        <v>3.15</v>
      </c>
    </row>
    <row r="210" spans="1:9" ht="19.5" customHeight="1">
      <c r="A210" s="43"/>
      <c r="B210" s="64" t="s">
        <v>192</v>
      </c>
      <c r="C210" s="64"/>
      <c r="D210" s="61">
        <v>1</v>
      </c>
      <c r="E210" s="61"/>
      <c r="F210" s="44">
        <v>10</v>
      </c>
      <c r="G210" s="44"/>
      <c r="H210" s="24">
        <f>F210*1.05</f>
        <v>10.5</v>
      </c>
      <c r="I210" s="24">
        <f t="shared" si="8"/>
        <v>11.025</v>
      </c>
    </row>
    <row r="211" spans="1:9" ht="15.75">
      <c r="A211" s="43"/>
      <c r="B211" s="64" t="s">
        <v>214</v>
      </c>
      <c r="C211" s="64"/>
      <c r="D211" s="61">
        <v>1</v>
      </c>
      <c r="E211" s="61"/>
      <c r="F211" s="44">
        <v>10</v>
      </c>
      <c r="G211" s="44"/>
      <c r="H211" s="24">
        <f aca="true" t="shared" si="9" ref="H211:H218">F211*1.05</f>
        <v>10.5</v>
      </c>
      <c r="I211" s="24">
        <f t="shared" si="8"/>
        <v>11.025</v>
      </c>
    </row>
    <row r="212" spans="1:9" ht="31.5" customHeight="1">
      <c r="A212" s="43">
        <v>3</v>
      </c>
      <c r="B212" s="43" t="s">
        <v>207</v>
      </c>
      <c r="C212" s="43"/>
      <c r="D212" s="61"/>
      <c r="E212" s="61"/>
      <c r="F212" s="44"/>
      <c r="G212" s="44"/>
      <c r="H212" s="24">
        <f t="shared" si="9"/>
        <v>0</v>
      </c>
      <c r="I212" s="24">
        <f t="shared" si="8"/>
        <v>0</v>
      </c>
    </row>
    <row r="213" spans="1:9" ht="48.75" customHeight="1">
      <c r="A213" s="43"/>
      <c r="B213" s="43" t="s">
        <v>226</v>
      </c>
      <c r="C213" s="43"/>
      <c r="D213" s="61">
        <v>5</v>
      </c>
      <c r="E213" s="61"/>
      <c r="F213" s="44">
        <v>6</v>
      </c>
      <c r="G213" s="44"/>
      <c r="H213" s="24">
        <f t="shared" si="9"/>
        <v>6.300000000000001</v>
      </c>
      <c r="I213" s="24">
        <f t="shared" si="8"/>
        <v>6.615000000000001</v>
      </c>
    </row>
    <row r="214" spans="1:9" ht="30" customHeight="1">
      <c r="A214" s="43"/>
      <c r="B214" s="43" t="s">
        <v>203</v>
      </c>
      <c r="C214" s="43"/>
      <c r="D214" s="61">
        <v>2</v>
      </c>
      <c r="E214" s="61"/>
      <c r="F214" s="44">
        <v>5</v>
      </c>
      <c r="G214" s="44"/>
      <c r="H214" s="24">
        <f t="shared" si="9"/>
        <v>5.25</v>
      </c>
      <c r="I214" s="24">
        <f t="shared" si="8"/>
        <v>5.5125</v>
      </c>
    </row>
    <row r="215" spans="1:9" ht="48" customHeight="1">
      <c r="A215" s="43"/>
      <c r="B215" s="43" t="s">
        <v>204</v>
      </c>
      <c r="C215" s="43"/>
      <c r="D215" s="61">
        <v>4</v>
      </c>
      <c r="E215" s="61"/>
      <c r="F215" s="44">
        <v>36</v>
      </c>
      <c r="G215" s="44"/>
      <c r="H215" s="24">
        <f t="shared" si="9"/>
        <v>37.800000000000004</v>
      </c>
      <c r="I215" s="24">
        <f t="shared" si="8"/>
        <v>39.690000000000005</v>
      </c>
    </row>
    <row r="216" spans="1:9" ht="18" customHeight="1">
      <c r="A216" s="43"/>
      <c r="B216" s="43" t="s">
        <v>205</v>
      </c>
      <c r="C216" s="43"/>
      <c r="D216" s="61"/>
      <c r="E216" s="61"/>
      <c r="F216" s="44"/>
      <c r="G216" s="44"/>
      <c r="H216" s="24">
        <f t="shared" si="9"/>
        <v>0</v>
      </c>
      <c r="I216" s="24">
        <f t="shared" si="8"/>
        <v>0</v>
      </c>
    </row>
    <row r="217" spans="1:9" ht="33" customHeight="1">
      <c r="A217" s="43"/>
      <c r="B217" s="43" t="s">
        <v>206</v>
      </c>
      <c r="C217" s="43"/>
      <c r="D217" s="61">
        <v>1</v>
      </c>
      <c r="E217" s="61"/>
      <c r="F217" s="44">
        <v>20</v>
      </c>
      <c r="G217" s="44"/>
      <c r="H217" s="24">
        <f t="shared" si="9"/>
        <v>21</v>
      </c>
      <c r="I217" s="24">
        <f t="shared" si="8"/>
        <v>22.05</v>
      </c>
    </row>
    <row r="218" spans="1:9" ht="28.5" customHeight="1">
      <c r="A218" s="43"/>
      <c r="B218" s="62" t="s">
        <v>233</v>
      </c>
      <c r="C218" s="62"/>
      <c r="D218" s="61">
        <v>4</v>
      </c>
      <c r="E218" s="61"/>
      <c r="F218" s="44">
        <v>12</v>
      </c>
      <c r="G218" s="44"/>
      <c r="H218" s="24">
        <f t="shared" si="9"/>
        <v>12.600000000000001</v>
      </c>
      <c r="I218" s="24">
        <f t="shared" si="8"/>
        <v>13.230000000000002</v>
      </c>
    </row>
    <row r="219" spans="1:9" ht="18" customHeight="1">
      <c r="A219" s="41" t="s">
        <v>15</v>
      </c>
      <c r="B219" s="41"/>
      <c r="C219" s="41"/>
      <c r="D219" s="63"/>
      <c r="E219" s="63"/>
      <c r="F219" s="56">
        <f>SUM(F202:G218)</f>
        <v>102</v>
      </c>
      <c r="G219" s="56"/>
      <c r="H219" s="34">
        <f>SUM(H202:H218)</f>
        <v>106.94999999999999</v>
      </c>
      <c r="I219" s="34">
        <f>SUM(I202:I218)</f>
        <v>112.29750000000001</v>
      </c>
    </row>
    <row r="220" ht="15.75">
      <c r="A220" s="5"/>
    </row>
    <row r="221" spans="1:7" ht="18.75" customHeight="1">
      <c r="A221" s="42" t="s">
        <v>108</v>
      </c>
      <c r="B221" s="42"/>
      <c r="C221" s="42"/>
      <c r="D221" s="42"/>
      <c r="E221" s="42"/>
      <c r="F221" s="42"/>
      <c r="G221" s="42"/>
    </row>
    <row r="222" spans="1:9" ht="39.75" customHeight="1">
      <c r="A222" s="19" t="s">
        <v>6</v>
      </c>
      <c r="B222" s="43" t="s">
        <v>7</v>
      </c>
      <c r="C222" s="43"/>
      <c r="D222" s="43" t="s">
        <v>103</v>
      </c>
      <c r="E222" s="43"/>
      <c r="F222" s="43" t="s">
        <v>280</v>
      </c>
      <c r="G222" s="43"/>
      <c r="H222" s="19" t="s">
        <v>260</v>
      </c>
      <c r="I222" s="19" t="s">
        <v>261</v>
      </c>
    </row>
    <row r="223" spans="1:9" ht="15.75">
      <c r="A223" s="19" t="s">
        <v>109</v>
      </c>
      <c r="B223" s="43" t="s">
        <v>110</v>
      </c>
      <c r="C223" s="43"/>
      <c r="D223" s="43" t="s">
        <v>111</v>
      </c>
      <c r="E223" s="43"/>
      <c r="F223" s="43" t="s">
        <v>112</v>
      </c>
      <c r="G223" s="43"/>
      <c r="H223" s="14">
        <v>5</v>
      </c>
      <c r="I223" s="14">
        <v>6</v>
      </c>
    </row>
    <row r="224" spans="1:9" ht="13.5" customHeight="1">
      <c r="A224" s="19" t="s">
        <v>109</v>
      </c>
      <c r="B224" s="43" t="s">
        <v>225</v>
      </c>
      <c r="C224" s="43"/>
      <c r="D224" s="43"/>
      <c r="E224" s="43"/>
      <c r="F224" s="76"/>
      <c r="G224" s="77"/>
      <c r="H224" s="24">
        <f>F224*1.05</f>
        <v>0</v>
      </c>
      <c r="I224" s="24">
        <f aca="true" t="shared" si="10" ref="I224:I234">(H224*5%)+H224</f>
        <v>0</v>
      </c>
    </row>
    <row r="225" spans="1:9" ht="20.25" customHeight="1">
      <c r="A225" s="19">
        <v>2</v>
      </c>
      <c r="B225" s="43" t="s">
        <v>193</v>
      </c>
      <c r="C225" s="43"/>
      <c r="D225" s="43">
        <v>2</v>
      </c>
      <c r="E225" s="43"/>
      <c r="F225" s="76">
        <v>3</v>
      </c>
      <c r="G225" s="77"/>
      <c r="H225" s="24">
        <v>4</v>
      </c>
      <c r="I225" s="24">
        <v>5</v>
      </c>
    </row>
    <row r="226" spans="1:9" ht="15" customHeight="1">
      <c r="A226" s="19">
        <v>3</v>
      </c>
      <c r="B226" s="43"/>
      <c r="C226" s="43"/>
      <c r="D226" s="43"/>
      <c r="E226" s="43"/>
      <c r="F226" s="76"/>
      <c r="G226" s="77"/>
      <c r="H226" s="24">
        <f aca="true" t="shared" si="11" ref="H226:H234">F226*1.05</f>
        <v>0</v>
      </c>
      <c r="I226" s="24">
        <f t="shared" si="10"/>
        <v>0</v>
      </c>
    </row>
    <row r="227" spans="1:9" ht="21.75" customHeight="1">
      <c r="A227" s="19">
        <v>4</v>
      </c>
      <c r="B227" s="43" t="s">
        <v>213</v>
      </c>
      <c r="C227" s="43"/>
      <c r="D227" s="43">
        <v>1</v>
      </c>
      <c r="E227" s="43"/>
      <c r="F227" s="76">
        <v>0</v>
      </c>
      <c r="G227" s="77"/>
      <c r="H227" s="24">
        <v>1</v>
      </c>
      <c r="I227" s="24">
        <v>5</v>
      </c>
    </row>
    <row r="228" spans="1:9" ht="20.25" customHeight="1">
      <c r="A228" s="19">
        <v>5</v>
      </c>
      <c r="B228" s="43" t="s">
        <v>270</v>
      </c>
      <c r="C228" s="43"/>
      <c r="D228" s="43">
        <v>0</v>
      </c>
      <c r="E228" s="43"/>
      <c r="F228" s="76">
        <v>0</v>
      </c>
      <c r="G228" s="77"/>
      <c r="H228" s="24">
        <v>0</v>
      </c>
      <c r="I228" s="24">
        <f t="shared" si="10"/>
        <v>0</v>
      </c>
    </row>
    <row r="229" spans="1:9" ht="20.25" customHeight="1">
      <c r="A229" s="19">
        <v>6</v>
      </c>
      <c r="B229" s="43" t="s">
        <v>114</v>
      </c>
      <c r="C229" s="43"/>
      <c r="D229" s="43">
        <v>1</v>
      </c>
      <c r="E229" s="43"/>
      <c r="F229" s="76">
        <v>42</v>
      </c>
      <c r="G229" s="77"/>
      <c r="H229" s="24">
        <f t="shared" si="11"/>
        <v>44.1</v>
      </c>
      <c r="I229" s="24">
        <f t="shared" si="10"/>
        <v>46.305</v>
      </c>
    </row>
    <row r="230" spans="1:9" ht="18.75" customHeight="1">
      <c r="A230" s="19">
        <v>7</v>
      </c>
      <c r="B230" s="43" t="s">
        <v>234</v>
      </c>
      <c r="C230" s="43"/>
      <c r="D230" s="43">
        <v>1</v>
      </c>
      <c r="E230" s="43"/>
      <c r="F230" s="76">
        <v>5</v>
      </c>
      <c r="G230" s="77"/>
      <c r="H230" s="24">
        <f t="shared" si="11"/>
        <v>5.25</v>
      </c>
      <c r="I230" s="24">
        <f t="shared" si="10"/>
        <v>5.5125</v>
      </c>
    </row>
    <row r="231" spans="1:9" ht="20.25" customHeight="1">
      <c r="A231" s="19">
        <v>8</v>
      </c>
      <c r="B231" s="43" t="s">
        <v>217</v>
      </c>
      <c r="C231" s="43"/>
      <c r="D231" s="43">
        <v>1</v>
      </c>
      <c r="E231" s="43"/>
      <c r="F231" s="76">
        <v>15</v>
      </c>
      <c r="G231" s="77"/>
      <c r="H231" s="24">
        <f t="shared" si="11"/>
        <v>15.75</v>
      </c>
      <c r="I231" s="24">
        <f t="shared" si="10"/>
        <v>16.5375</v>
      </c>
    </row>
    <row r="232" spans="1:9" ht="15.75">
      <c r="A232" s="19">
        <v>9</v>
      </c>
      <c r="B232" s="43" t="s">
        <v>194</v>
      </c>
      <c r="C232" s="43"/>
      <c r="D232" s="43"/>
      <c r="E232" s="43"/>
      <c r="F232" s="76"/>
      <c r="G232" s="77"/>
      <c r="H232" s="24">
        <f t="shared" si="11"/>
        <v>0</v>
      </c>
      <c r="I232" s="24">
        <f t="shared" si="10"/>
        <v>0</v>
      </c>
    </row>
    <row r="233" spans="1:9" ht="15.75">
      <c r="A233" s="19">
        <v>10</v>
      </c>
      <c r="B233" s="43" t="s">
        <v>208</v>
      </c>
      <c r="C233" s="43"/>
      <c r="D233" s="43">
        <v>1</v>
      </c>
      <c r="E233" s="43"/>
      <c r="F233" s="76">
        <v>7</v>
      </c>
      <c r="G233" s="77"/>
      <c r="H233" s="24">
        <v>7.5</v>
      </c>
      <c r="I233" s="24">
        <f t="shared" si="10"/>
        <v>7.875</v>
      </c>
    </row>
    <row r="234" spans="1:9" ht="15.75">
      <c r="A234" s="19">
        <v>11</v>
      </c>
      <c r="B234" s="43" t="s">
        <v>212</v>
      </c>
      <c r="C234" s="43"/>
      <c r="D234" s="43"/>
      <c r="E234" s="43"/>
      <c r="F234" s="76"/>
      <c r="G234" s="77"/>
      <c r="H234" s="24">
        <f t="shared" si="11"/>
        <v>0</v>
      </c>
      <c r="I234" s="24">
        <f t="shared" si="10"/>
        <v>0</v>
      </c>
    </row>
    <row r="235" spans="1:9" ht="18" customHeight="1">
      <c r="A235" s="43" t="s">
        <v>15</v>
      </c>
      <c r="B235" s="43"/>
      <c r="C235" s="43"/>
      <c r="D235" s="43"/>
      <c r="E235" s="43"/>
      <c r="F235" s="59">
        <f>F224+F226+F227+F228+F229+F230+F232+F225+F233+F234+F231</f>
        <v>72</v>
      </c>
      <c r="G235" s="60"/>
      <c r="H235" s="34">
        <f>SUM(H224:H234)</f>
        <v>77.6</v>
      </c>
      <c r="I235" s="34">
        <f>SUM(I224:I234)</f>
        <v>86.23</v>
      </c>
    </row>
    <row r="236" spans="1:7" ht="17.25" customHeight="1">
      <c r="A236" s="42" t="s">
        <v>117</v>
      </c>
      <c r="B236" s="42"/>
      <c r="C236" s="42"/>
      <c r="D236" s="42"/>
      <c r="E236" s="42"/>
      <c r="F236" s="42"/>
      <c r="G236" s="42"/>
    </row>
    <row r="237" spans="1:9" ht="47.25" customHeight="1">
      <c r="A237" s="19" t="s">
        <v>6</v>
      </c>
      <c r="B237" s="43" t="s">
        <v>118</v>
      </c>
      <c r="C237" s="43"/>
      <c r="D237" s="19" t="s">
        <v>67</v>
      </c>
      <c r="E237" s="19" t="s">
        <v>119</v>
      </c>
      <c r="F237" s="43" t="s">
        <v>271</v>
      </c>
      <c r="G237" s="43"/>
      <c r="H237" s="19" t="s">
        <v>260</v>
      </c>
      <c r="I237" s="19" t="s">
        <v>261</v>
      </c>
    </row>
    <row r="238" spans="1:9" ht="15.75">
      <c r="A238" s="19" t="s">
        <v>109</v>
      </c>
      <c r="B238" s="43" t="s">
        <v>110</v>
      </c>
      <c r="C238" s="43"/>
      <c r="D238" s="19" t="s">
        <v>111</v>
      </c>
      <c r="E238" s="19" t="s">
        <v>112</v>
      </c>
      <c r="F238" s="43" t="s">
        <v>113</v>
      </c>
      <c r="G238" s="43"/>
      <c r="H238" s="14">
        <v>6</v>
      </c>
      <c r="I238" s="14">
        <v>7</v>
      </c>
    </row>
    <row r="239" spans="1:9" ht="15" customHeight="1">
      <c r="A239" s="19" t="s">
        <v>109</v>
      </c>
      <c r="B239" s="43" t="s">
        <v>120</v>
      </c>
      <c r="C239" s="43"/>
      <c r="D239" s="19"/>
      <c r="E239" s="19"/>
      <c r="F239" s="49">
        <f aca="true" t="shared" si="12" ref="F239:F244">D239*E239</f>
        <v>0</v>
      </c>
      <c r="G239" s="51"/>
      <c r="H239" s="24">
        <f>F239*1.05</f>
        <v>0</v>
      </c>
      <c r="I239" s="24">
        <f aca="true" t="shared" si="13" ref="I239:I251">(H239*5%)+H239</f>
        <v>0</v>
      </c>
    </row>
    <row r="240" spans="1:9" ht="33.75" customHeight="1">
      <c r="A240" s="19" t="s">
        <v>110</v>
      </c>
      <c r="B240" s="43" t="s">
        <v>195</v>
      </c>
      <c r="C240" s="43"/>
      <c r="D240" s="19"/>
      <c r="E240" s="19"/>
      <c r="F240" s="49">
        <f t="shared" si="12"/>
        <v>0</v>
      </c>
      <c r="G240" s="51"/>
      <c r="H240" s="24">
        <f aca="true" t="shared" si="14" ref="H240:H251">F240*1.05</f>
        <v>0</v>
      </c>
      <c r="I240" s="24">
        <f t="shared" si="13"/>
        <v>0</v>
      </c>
    </row>
    <row r="241" spans="1:9" ht="34.5" customHeight="1">
      <c r="A241" s="19" t="s">
        <v>111</v>
      </c>
      <c r="B241" s="43" t="s">
        <v>196</v>
      </c>
      <c r="C241" s="43"/>
      <c r="D241" s="19">
        <v>5</v>
      </c>
      <c r="E241" s="19">
        <v>1</v>
      </c>
      <c r="F241" s="49">
        <f t="shared" si="12"/>
        <v>5</v>
      </c>
      <c r="G241" s="51"/>
      <c r="H241" s="24">
        <f t="shared" si="14"/>
        <v>5.25</v>
      </c>
      <c r="I241" s="24">
        <f t="shared" si="13"/>
        <v>5.5125</v>
      </c>
    </row>
    <row r="242" spans="1:9" ht="33.75" customHeight="1">
      <c r="A242" s="19" t="s">
        <v>112</v>
      </c>
      <c r="B242" s="43" t="s">
        <v>216</v>
      </c>
      <c r="C242" s="43"/>
      <c r="D242" s="19">
        <v>10</v>
      </c>
      <c r="E242" s="19">
        <v>1.5</v>
      </c>
      <c r="F242" s="49">
        <f t="shared" si="12"/>
        <v>15</v>
      </c>
      <c r="G242" s="51"/>
      <c r="H242" s="24">
        <f t="shared" si="14"/>
        <v>15.75</v>
      </c>
      <c r="I242" s="24">
        <f t="shared" si="13"/>
        <v>16.5375</v>
      </c>
    </row>
    <row r="243" spans="1:9" ht="31.5" customHeight="1">
      <c r="A243" s="19" t="s">
        <v>113</v>
      </c>
      <c r="B243" s="43" t="s">
        <v>199</v>
      </c>
      <c r="C243" s="43"/>
      <c r="D243" s="19">
        <v>0</v>
      </c>
      <c r="E243" s="19">
        <v>0</v>
      </c>
      <c r="F243" s="49">
        <f t="shared" si="12"/>
        <v>0</v>
      </c>
      <c r="G243" s="51"/>
      <c r="H243" s="24">
        <f t="shared" si="14"/>
        <v>0</v>
      </c>
      <c r="I243" s="24">
        <f t="shared" si="13"/>
        <v>0</v>
      </c>
    </row>
    <row r="244" spans="1:9" ht="15.75">
      <c r="A244" s="19" t="s">
        <v>115</v>
      </c>
      <c r="B244" s="43" t="s">
        <v>209</v>
      </c>
      <c r="C244" s="43"/>
      <c r="D244" s="19">
        <v>40</v>
      </c>
      <c r="E244" s="19">
        <v>0.8</v>
      </c>
      <c r="F244" s="49">
        <v>35</v>
      </c>
      <c r="G244" s="51"/>
      <c r="H244" s="24">
        <f t="shared" si="14"/>
        <v>36.75</v>
      </c>
      <c r="I244" s="24">
        <f t="shared" si="13"/>
        <v>38.5875</v>
      </c>
    </row>
    <row r="245" spans="1:9" ht="49.5" customHeight="1">
      <c r="A245" s="19" t="s">
        <v>116</v>
      </c>
      <c r="B245" s="43" t="s">
        <v>220</v>
      </c>
      <c r="C245" s="43"/>
      <c r="D245" s="19"/>
      <c r="E245" s="19"/>
      <c r="F245" s="49"/>
      <c r="G245" s="51"/>
      <c r="H245" s="24">
        <f t="shared" si="14"/>
        <v>0</v>
      </c>
      <c r="I245" s="24">
        <f t="shared" si="13"/>
        <v>0</v>
      </c>
    </row>
    <row r="246" spans="1:9" ht="32.25" customHeight="1">
      <c r="A246" s="19"/>
      <c r="B246" s="43" t="s">
        <v>221</v>
      </c>
      <c r="C246" s="43"/>
      <c r="D246" s="19"/>
      <c r="E246" s="19"/>
      <c r="F246" s="49"/>
      <c r="G246" s="51"/>
      <c r="H246" s="24">
        <f t="shared" si="14"/>
        <v>0</v>
      </c>
      <c r="I246" s="24">
        <f t="shared" si="13"/>
        <v>0</v>
      </c>
    </row>
    <row r="247" spans="1:9" ht="18" customHeight="1">
      <c r="A247" s="19"/>
      <c r="B247" s="43" t="s">
        <v>222</v>
      </c>
      <c r="C247" s="43"/>
      <c r="D247" s="19">
        <v>0</v>
      </c>
      <c r="E247" s="19">
        <v>0</v>
      </c>
      <c r="F247" s="49">
        <v>0</v>
      </c>
      <c r="G247" s="51"/>
      <c r="H247" s="24">
        <f t="shared" si="14"/>
        <v>0</v>
      </c>
      <c r="I247" s="24">
        <f t="shared" si="13"/>
        <v>0</v>
      </c>
    </row>
    <row r="248" spans="1:9" ht="30.75" customHeight="1">
      <c r="A248" s="19"/>
      <c r="B248" s="43" t="s">
        <v>223</v>
      </c>
      <c r="C248" s="43"/>
      <c r="D248" s="19">
        <v>1</v>
      </c>
      <c r="E248" s="19">
        <v>30</v>
      </c>
      <c r="F248" s="49">
        <v>30</v>
      </c>
      <c r="G248" s="51"/>
      <c r="H248" s="24">
        <f t="shared" si="14"/>
        <v>31.5</v>
      </c>
      <c r="I248" s="24">
        <f t="shared" si="13"/>
        <v>33.075</v>
      </c>
    </row>
    <row r="249" spans="1:9" ht="31.5" customHeight="1">
      <c r="A249" s="19"/>
      <c r="B249" s="43" t="s">
        <v>224</v>
      </c>
      <c r="C249" s="43"/>
      <c r="D249" s="19">
        <v>20</v>
      </c>
      <c r="E249" s="19">
        <v>5</v>
      </c>
      <c r="F249" s="49">
        <v>100</v>
      </c>
      <c r="G249" s="51"/>
      <c r="H249" s="24">
        <f t="shared" si="14"/>
        <v>105</v>
      </c>
      <c r="I249" s="24">
        <f t="shared" si="13"/>
        <v>110.25</v>
      </c>
    </row>
    <row r="250" spans="1:9" ht="33.75" customHeight="1">
      <c r="A250" s="19" t="s">
        <v>121</v>
      </c>
      <c r="B250" s="43" t="s">
        <v>215</v>
      </c>
      <c r="C250" s="43"/>
      <c r="D250" s="19">
        <v>4</v>
      </c>
      <c r="E250" s="19">
        <v>10</v>
      </c>
      <c r="F250" s="49">
        <f>D250*E250</f>
        <v>40</v>
      </c>
      <c r="G250" s="51"/>
      <c r="H250" s="24">
        <f t="shared" si="14"/>
        <v>42</v>
      </c>
      <c r="I250" s="24">
        <f t="shared" si="13"/>
        <v>44.1</v>
      </c>
    </row>
    <row r="251" spans="1:9" ht="33.75" customHeight="1">
      <c r="A251" s="19">
        <v>9</v>
      </c>
      <c r="B251" s="43" t="s">
        <v>218</v>
      </c>
      <c r="C251" s="43"/>
      <c r="D251" s="19">
        <v>20</v>
      </c>
      <c r="E251" s="19">
        <v>1.2</v>
      </c>
      <c r="F251" s="49">
        <f>D251*E251</f>
        <v>24</v>
      </c>
      <c r="G251" s="51"/>
      <c r="H251" s="24">
        <f t="shared" si="14"/>
        <v>25.200000000000003</v>
      </c>
      <c r="I251" s="24">
        <f t="shared" si="13"/>
        <v>26.460000000000004</v>
      </c>
    </row>
    <row r="252" spans="1:9" ht="17.25" customHeight="1">
      <c r="A252" s="41" t="s">
        <v>15</v>
      </c>
      <c r="B252" s="41"/>
      <c r="C252" s="41"/>
      <c r="D252" s="25" t="s">
        <v>30</v>
      </c>
      <c r="E252" s="25" t="s">
        <v>30</v>
      </c>
      <c r="F252" s="59">
        <f>SUM(F239:G251)</f>
        <v>249</v>
      </c>
      <c r="G252" s="60"/>
      <c r="H252" s="34">
        <f>SUM(H239:H251)</f>
        <v>261.45</v>
      </c>
      <c r="I252" s="34">
        <f>SUM(I239:I251)</f>
        <v>274.5225</v>
      </c>
    </row>
    <row r="253" ht="15.75">
      <c r="A253" s="5"/>
    </row>
    <row r="254" spans="1:7" ht="18" customHeight="1">
      <c r="A254" s="42" t="s">
        <v>245</v>
      </c>
      <c r="B254" s="42"/>
      <c r="C254" s="42"/>
      <c r="D254" s="42"/>
      <c r="E254" s="42"/>
      <c r="F254" s="42"/>
      <c r="G254" s="42"/>
    </row>
    <row r="255" ht="15.75">
      <c r="A255" s="5"/>
    </row>
    <row r="256" spans="1:9" ht="67.5" customHeight="1">
      <c r="A256" s="19" t="s">
        <v>6</v>
      </c>
      <c r="B256" s="19" t="s">
        <v>69</v>
      </c>
      <c r="C256" s="19"/>
      <c r="D256" s="19"/>
      <c r="E256" s="19" t="s">
        <v>46</v>
      </c>
      <c r="F256" s="19" t="s">
        <v>79</v>
      </c>
      <c r="G256" s="19" t="s">
        <v>281</v>
      </c>
      <c r="H256" s="19" t="s">
        <v>260</v>
      </c>
      <c r="I256" s="19" t="s">
        <v>261</v>
      </c>
    </row>
    <row r="257" spans="1:9" ht="12.75" customHeight="1">
      <c r="A257" s="19" t="s">
        <v>109</v>
      </c>
      <c r="B257" s="19" t="s">
        <v>110</v>
      </c>
      <c r="C257" s="19"/>
      <c r="D257" s="19"/>
      <c r="E257" s="19" t="s">
        <v>111</v>
      </c>
      <c r="F257" s="19" t="s">
        <v>112</v>
      </c>
      <c r="G257" s="19" t="s">
        <v>113</v>
      </c>
      <c r="H257" s="14">
        <v>6</v>
      </c>
      <c r="I257" s="14">
        <v>7</v>
      </c>
    </row>
    <row r="258" spans="1:9" ht="25.5" customHeight="1">
      <c r="A258" s="19" t="s">
        <v>109</v>
      </c>
      <c r="B258" s="19" t="s">
        <v>125</v>
      </c>
      <c r="C258" s="19"/>
      <c r="D258" s="19"/>
      <c r="E258" s="23">
        <v>20</v>
      </c>
      <c r="F258" s="23">
        <v>50</v>
      </c>
      <c r="G258" s="23">
        <f>E258*F258/1000</f>
        <v>1</v>
      </c>
      <c r="H258" s="24">
        <f>(G258*5%)+G258</f>
        <v>1.05</v>
      </c>
      <c r="I258" s="24">
        <f>(H258*5%)+H258</f>
        <v>1.1025</v>
      </c>
    </row>
    <row r="259" spans="1:9" ht="31.5" customHeight="1">
      <c r="A259" s="19" t="s">
        <v>15</v>
      </c>
      <c r="B259" s="19"/>
      <c r="C259" s="19"/>
      <c r="D259" s="19"/>
      <c r="E259" s="23" t="s">
        <v>30</v>
      </c>
      <c r="F259" s="23" t="s">
        <v>30</v>
      </c>
      <c r="G259" s="31">
        <f>G258</f>
        <v>1</v>
      </c>
      <c r="H259" s="34">
        <f>H258</f>
        <v>1.05</v>
      </c>
      <c r="I259" s="34">
        <f>I258</f>
        <v>1.1025</v>
      </c>
    </row>
    <row r="260" ht="15.75">
      <c r="A260" s="5"/>
    </row>
    <row r="261" spans="1:7" ht="16.5" customHeight="1">
      <c r="A261" s="42" t="s">
        <v>242</v>
      </c>
      <c r="B261" s="42"/>
      <c r="C261" s="42"/>
      <c r="D261" s="42"/>
      <c r="E261" s="42"/>
      <c r="F261" s="42"/>
      <c r="G261" s="42"/>
    </row>
    <row r="262" ht="15.75">
      <c r="A262" s="5"/>
    </row>
    <row r="263" spans="1:9" ht="65.25" customHeight="1">
      <c r="A263" s="43" t="s">
        <v>7</v>
      </c>
      <c r="B263" s="43"/>
      <c r="C263" s="43"/>
      <c r="D263" s="19" t="s">
        <v>126</v>
      </c>
      <c r="E263" s="19" t="s">
        <v>127</v>
      </c>
      <c r="F263" s="19" t="s">
        <v>128</v>
      </c>
      <c r="G263" s="19" t="s">
        <v>281</v>
      </c>
      <c r="H263" s="19" t="s">
        <v>260</v>
      </c>
      <c r="I263" s="19" t="s">
        <v>261</v>
      </c>
    </row>
    <row r="264" spans="1:9" ht="15.75">
      <c r="A264" s="43" t="s">
        <v>109</v>
      </c>
      <c r="B264" s="43"/>
      <c r="C264" s="43"/>
      <c r="D264" s="19" t="s">
        <v>110</v>
      </c>
      <c r="E264" s="19" t="s">
        <v>111</v>
      </c>
      <c r="F264" s="19" t="s">
        <v>112</v>
      </c>
      <c r="G264" s="19" t="s">
        <v>113</v>
      </c>
      <c r="H264" s="14">
        <v>6</v>
      </c>
      <c r="I264" s="14">
        <v>7</v>
      </c>
    </row>
    <row r="265" spans="1:9" ht="21" customHeight="1">
      <c r="A265" s="43" t="s">
        <v>129</v>
      </c>
      <c r="B265" s="43"/>
      <c r="C265" s="43"/>
      <c r="D265" s="19">
        <v>26</v>
      </c>
      <c r="E265" s="19">
        <v>165</v>
      </c>
      <c r="F265" s="19">
        <v>74</v>
      </c>
      <c r="G265" s="30">
        <v>350</v>
      </c>
      <c r="H265" s="24">
        <f>(G265*5%)+G265</f>
        <v>367.5</v>
      </c>
      <c r="I265" s="24">
        <f>(H265*5%)+H265</f>
        <v>385.875</v>
      </c>
    </row>
    <row r="266" spans="1:9" s="11" customFormat="1" ht="27.75" customHeight="1">
      <c r="A266" s="43" t="s">
        <v>15</v>
      </c>
      <c r="B266" s="43"/>
      <c r="C266" s="43"/>
      <c r="D266" s="19"/>
      <c r="E266" s="19"/>
      <c r="F266" s="19" t="s">
        <v>30</v>
      </c>
      <c r="G266" s="31">
        <f>G265</f>
        <v>350</v>
      </c>
      <c r="H266" s="34">
        <f>H265</f>
        <v>367.5</v>
      </c>
      <c r="I266" s="34">
        <f>I265</f>
        <v>385.875</v>
      </c>
    </row>
    <row r="267" ht="15.75">
      <c r="A267" s="5"/>
    </row>
    <row r="268" spans="1:7" ht="18.75" customHeight="1">
      <c r="A268" s="42" t="s">
        <v>243</v>
      </c>
      <c r="B268" s="42"/>
      <c r="C268" s="42"/>
      <c r="D268" s="42"/>
      <c r="E268" s="42"/>
      <c r="F268" s="42"/>
      <c r="G268" s="42"/>
    </row>
    <row r="269" ht="15.75">
      <c r="A269" s="5"/>
    </row>
    <row r="270" spans="1:9" ht="95.25" customHeight="1">
      <c r="A270" s="19" t="s">
        <v>6</v>
      </c>
      <c r="B270" s="43" t="s">
        <v>130</v>
      </c>
      <c r="C270" s="43"/>
      <c r="D270" s="19" t="s">
        <v>131</v>
      </c>
      <c r="E270" s="19" t="s">
        <v>132</v>
      </c>
      <c r="F270" s="19" t="s">
        <v>133</v>
      </c>
      <c r="G270" s="19" t="s">
        <v>282</v>
      </c>
      <c r="H270" s="19" t="s">
        <v>260</v>
      </c>
      <c r="I270" s="19" t="s">
        <v>261</v>
      </c>
    </row>
    <row r="271" spans="1:9" ht="15.75">
      <c r="A271" s="19" t="s">
        <v>109</v>
      </c>
      <c r="B271" s="43" t="s">
        <v>110</v>
      </c>
      <c r="C271" s="43"/>
      <c r="D271" s="19" t="s">
        <v>111</v>
      </c>
      <c r="E271" s="19" t="s">
        <v>112</v>
      </c>
      <c r="F271" s="19" t="s">
        <v>113</v>
      </c>
      <c r="G271" s="19" t="s">
        <v>115</v>
      </c>
      <c r="H271" s="14">
        <v>7</v>
      </c>
      <c r="I271" s="14">
        <v>8</v>
      </c>
    </row>
    <row r="272" spans="1:9" ht="16.5" customHeight="1">
      <c r="A272" s="43" t="s">
        <v>134</v>
      </c>
      <c r="B272" s="43"/>
      <c r="C272" s="43"/>
      <c r="D272" s="43"/>
      <c r="E272" s="43"/>
      <c r="F272" s="43"/>
      <c r="G272" s="43"/>
      <c r="H272" s="43"/>
      <c r="I272" s="43"/>
    </row>
    <row r="273" spans="1:9" ht="15.75">
      <c r="A273" s="19" t="s">
        <v>109</v>
      </c>
      <c r="B273" s="43" t="s">
        <v>135</v>
      </c>
      <c r="C273" s="43"/>
      <c r="D273" s="19"/>
      <c r="E273" s="19"/>
      <c r="F273" s="19"/>
      <c r="G273" s="27">
        <f>(D273*E273*F273/1000)</f>
        <v>0</v>
      </c>
      <c r="H273" s="24">
        <f aca="true" t="shared" si="15" ref="H273:I276">(G273*5%)+G273</f>
        <v>0</v>
      </c>
      <c r="I273" s="24">
        <f t="shared" si="15"/>
        <v>0</v>
      </c>
    </row>
    <row r="274" spans="1:9" ht="19.5" customHeight="1">
      <c r="A274" s="19" t="s">
        <v>110</v>
      </c>
      <c r="B274" s="43" t="s">
        <v>136</v>
      </c>
      <c r="C274" s="43"/>
      <c r="D274" s="19"/>
      <c r="E274" s="19"/>
      <c r="F274" s="19"/>
      <c r="G274" s="27">
        <f>(D274*E274*F274/1000)</f>
        <v>0</v>
      </c>
      <c r="H274" s="24">
        <f t="shared" si="15"/>
        <v>0</v>
      </c>
      <c r="I274" s="24">
        <f t="shared" si="15"/>
        <v>0</v>
      </c>
    </row>
    <row r="275" spans="1:9" ht="15.75">
      <c r="A275" s="19" t="s">
        <v>111</v>
      </c>
      <c r="B275" s="43" t="s">
        <v>137</v>
      </c>
      <c r="C275" s="43"/>
      <c r="D275" s="19"/>
      <c r="E275" s="19"/>
      <c r="F275" s="19"/>
      <c r="G275" s="27">
        <f>(D275*E275*F275/1000)</f>
        <v>0</v>
      </c>
      <c r="H275" s="24">
        <f t="shared" si="15"/>
        <v>0</v>
      </c>
      <c r="I275" s="24">
        <f t="shared" si="15"/>
        <v>0</v>
      </c>
    </row>
    <row r="276" spans="1:9" ht="15.75">
      <c r="A276" s="19" t="s">
        <v>112</v>
      </c>
      <c r="B276" s="43" t="s">
        <v>138</v>
      </c>
      <c r="C276" s="43"/>
      <c r="D276" s="19"/>
      <c r="E276" s="19"/>
      <c r="F276" s="19"/>
      <c r="G276" s="27">
        <f>(D276*E276*F276/1000)</f>
        <v>0</v>
      </c>
      <c r="H276" s="24">
        <f t="shared" si="15"/>
        <v>0</v>
      </c>
      <c r="I276" s="24">
        <f t="shared" si="15"/>
        <v>0</v>
      </c>
    </row>
    <row r="277" spans="1:9" ht="16.5" customHeight="1">
      <c r="A277" s="43" t="s">
        <v>139</v>
      </c>
      <c r="B277" s="43"/>
      <c r="C277" s="43"/>
      <c r="D277" s="43"/>
      <c r="E277" s="43"/>
      <c r="F277" s="43"/>
      <c r="G277" s="43"/>
      <c r="H277" s="43"/>
      <c r="I277" s="43"/>
    </row>
    <row r="278" spans="1:9" ht="15.75">
      <c r="A278" s="19" t="s">
        <v>109</v>
      </c>
      <c r="B278" s="43" t="s">
        <v>135</v>
      </c>
      <c r="C278" s="43"/>
      <c r="D278" s="19"/>
      <c r="E278" s="19"/>
      <c r="F278" s="19"/>
      <c r="G278" s="27">
        <f>(D278*E278*F278/1000)</f>
        <v>0</v>
      </c>
      <c r="H278" s="24">
        <f>(G278*5%)+G278</f>
        <v>0</v>
      </c>
      <c r="I278" s="24">
        <f>(H278*5%)+H278</f>
        <v>0</v>
      </c>
    </row>
    <row r="279" spans="1:9" ht="15.75">
      <c r="A279" s="19" t="s">
        <v>110</v>
      </c>
      <c r="B279" s="43"/>
      <c r="C279" s="43"/>
      <c r="D279" s="19"/>
      <c r="E279" s="19"/>
      <c r="F279" s="19"/>
      <c r="G279" s="27"/>
      <c r="H279" s="24">
        <f>(G279*5%)+G279</f>
        <v>0</v>
      </c>
      <c r="I279" s="24">
        <f>(H279*5%)+H279</f>
        <v>0</v>
      </c>
    </row>
    <row r="280" spans="1:9" s="11" customFormat="1" ht="15" customHeight="1">
      <c r="A280" s="43" t="s">
        <v>15</v>
      </c>
      <c r="B280" s="43"/>
      <c r="C280" s="43"/>
      <c r="D280" s="19" t="s">
        <v>30</v>
      </c>
      <c r="E280" s="19" t="s">
        <v>30</v>
      </c>
      <c r="F280" s="19"/>
      <c r="G280" s="31">
        <f>G273+G274+G275+G276+G278+G279</f>
        <v>0</v>
      </c>
      <c r="H280" s="31">
        <f>H273+H274+H275+H276+H278+H279</f>
        <v>0</v>
      </c>
      <c r="I280" s="31">
        <f>I273+I274+I275+I276+I278+I279</f>
        <v>0</v>
      </c>
    </row>
    <row r="281" ht="15.75">
      <c r="A281" s="5"/>
    </row>
    <row r="282" spans="1:7" ht="18" customHeight="1">
      <c r="A282" s="42" t="s">
        <v>244</v>
      </c>
      <c r="B282" s="42"/>
      <c r="C282" s="42"/>
      <c r="D282" s="42"/>
      <c r="E282" s="42"/>
      <c r="F282" s="42"/>
      <c r="G282" s="42"/>
    </row>
    <row r="283" spans="1:9" ht="95.25" customHeight="1">
      <c r="A283" s="19" t="s">
        <v>6</v>
      </c>
      <c r="B283" s="43" t="s">
        <v>140</v>
      </c>
      <c r="C283" s="43"/>
      <c r="D283" s="19" t="s">
        <v>45</v>
      </c>
      <c r="E283" s="19" t="s">
        <v>46</v>
      </c>
      <c r="F283" s="19" t="s">
        <v>141</v>
      </c>
      <c r="G283" s="19" t="s">
        <v>142</v>
      </c>
      <c r="H283" s="19" t="s">
        <v>260</v>
      </c>
      <c r="I283" s="19" t="s">
        <v>261</v>
      </c>
    </row>
    <row r="284" spans="1:9" ht="15.75">
      <c r="A284" s="19" t="s">
        <v>109</v>
      </c>
      <c r="B284" s="43" t="s">
        <v>110</v>
      </c>
      <c r="C284" s="43"/>
      <c r="D284" s="19" t="s">
        <v>111</v>
      </c>
      <c r="E284" s="19" t="s">
        <v>112</v>
      </c>
      <c r="F284" s="19" t="s">
        <v>113</v>
      </c>
      <c r="G284" s="19" t="s">
        <v>115</v>
      </c>
      <c r="H284" s="14">
        <v>7</v>
      </c>
      <c r="I284" s="14">
        <v>8</v>
      </c>
    </row>
    <row r="285" spans="1:9" ht="15.75">
      <c r="A285" s="19" t="s">
        <v>109</v>
      </c>
      <c r="B285" s="43" t="s">
        <v>143</v>
      </c>
      <c r="C285" s="43"/>
      <c r="D285" s="19" t="s">
        <v>211</v>
      </c>
      <c r="E285" s="19"/>
      <c r="F285" s="19"/>
      <c r="G285" s="19">
        <f>E285*F285/1000</f>
        <v>0</v>
      </c>
      <c r="H285" s="24">
        <f>(G285*5%)+G285</f>
        <v>0</v>
      </c>
      <c r="I285" s="24">
        <f>(H285*5%)+H285</f>
        <v>0</v>
      </c>
    </row>
    <row r="286" spans="1:9" ht="18.75">
      <c r="A286" s="19" t="s">
        <v>110</v>
      </c>
      <c r="B286" s="43" t="s">
        <v>144</v>
      </c>
      <c r="C286" s="43"/>
      <c r="D286" s="19" t="s">
        <v>145</v>
      </c>
      <c r="E286" s="19">
        <v>250</v>
      </c>
      <c r="F286" s="19">
        <v>600</v>
      </c>
      <c r="G286" s="23">
        <f>E286*F286/1000</f>
        <v>150</v>
      </c>
      <c r="H286" s="24">
        <f>(G286*5%)+G286</f>
        <v>157.5</v>
      </c>
      <c r="I286" s="24">
        <f>(H286*5%)+H286</f>
        <v>165.375</v>
      </c>
    </row>
    <row r="287" spans="1:9" ht="16.5" customHeight="1">
      <c r="A287" s="43" t="s">
        <v>15</v>
      </c>
      <c r="B287" s="43"/>
      <c r="C287" s="43"/>
      <c r="D287" s="19" t="s">
        <v>30</v>
      </c>
      <c r="E287" s="19" t="s">
        <v>30</v>
      </c>
      <c r="F287" s="19" t="s">
        <v>30</v>
      </c>
      <c r="G287" s="31">
        <f>G285+G286</f>
        <v>150</v>
      </c>
      <c r="H287" s="31">
        <f>H285+H286</f>
        <v>157.5</v>
      </c>
      <c r="I287" s="31">
        <f>I285+I286</f>
        <v>165.375</v>
      </c>
    </row>
    <row r="288" spans="1:7" ht="16.5" customHeight="1">
      <c r="A288" s="15"/>
      <c r="B288" s="15"/>
      <c r="C288" s="15"/>
      <c r="D288" s="18"/>
      <c r="E288" s="18"/>
      <c r="F288" s="18"/>
      <c r="G288" s="18"/>
    </row>
    <row r="289" spans="1:7" ht="18" customHeight="1">
      <c r="A289" s="42" t="s">
        <v>246</v>
      </c>
      <c r="B289" s="42"/>
      <c r="C289" s="42"/>
      <c r="D289" s="42"/>
      <c r="E289" s="42"/>
      <c r="F289" s="42"/>
      <c r="G289" s="42"/>
    </row>
    <row r="290" ht="15.75">
      <c r="A290" s="5"/>
    </row>
    <row r="291" spans="1:9" ht="54.75" customHeight="1">
      <c r="A291" s="19" t="s">
        <v>6</v>
      </c>
      <c r="B291" s="43" t="s">
        <v>69</v>
      </c>
      <c r="C291" s="43"/>
      <c r="D291" s="43"/>
      <c r="E291" s="19" t="s">
        <v>46</v>
      </c>
      <c r="F291" s="19" t="s">
        <v>79</v>
      </c>
      <c r="G291" s="19" t="s">
        <v>122</v>
      </c>
      <c r="H291" s="19" t="s">
        <v>260</v>
      </c>
      <c r="I291" s="19" t="s">
        <v>261</v>
      </c>
    </row>
    <row r="292" spans="1:9" ht="15.75">
      <c r="A292" s="19" t="s">
        <v>109</v>
      </c>
      <c r="B292" s="43" t="s">
        <v>110</v>
      </c>
      <c r="C292" s="43"/>
      <c r="D292" s="43"/>
      <c r="E292" s="19" t="s">
        <v>111</v>
      </c>
      <c r="F292" s="19" t="s">
        <v>112</v>
      </c>
      <c r="G292" s="19" t="s">
        <v>113</v>
      </c>
      <c r="H292" s="14">
        <v>6</v>
      </c>
      <c r="I292" s="14">
        <v>7</v>
      </c>
    </row>
    <row r="293" spans="1:9" ht="18" customHeight="1">
      <c r="A293" s="19" t="s">
        <v>109</v>
      </c>
      <c r="B293" s="43" t="s">
        <v>198</v>
      </c>
      <c r="C293" s="43"/>
      <c r="D293" s="43"/>
      <c r="E293" s="23"/>
      <c r="F293" s="23"/>
      <c r="G293" s="23">
        <f>E293*F293/1000</f>
        <v>0</v>
      </c>
      <c r="H293" s="24">
        <f>(G293*5%)+G293</f>
        <v>0</v>
      </c>
      <c r="I293" s="24">
        <f>(H293*5%)+H293</f>
        <v>0</v>
      </c>
    </row>
    <row r="294" spans="1:9" ht="16.5" customHeight="1">
      <c r="A294" s="19" t="s">
        <v>110</v>
      </c>
      <c r="B294" s="43"/>
      <c r="C294" s="43"/>
      <c r="D294" s="43"/>
      <c r="E294" s="23"/>
      <c r="F294" s="23"/>
      <c r="G294" s="23">
        <f>E294*F294/1000</f>
        <v>0</v>
      </c>
      <c r="H294" s="24">
        <f>(G294*5%)+G294</f>
        <v>0</v>
      </c>
      <c r="I294" s="24">
        <f>(H294*5%)+H294</f>
        <v>0</v>
      </c>
    </row>
    <row r="295" spans="1:9" ht="17.25" customHeight="1">
      <c r="A295" s="41" t="s">
        <v>15</v>
      </c>
      <c r="B295" s="41"/>
      <c r="C295" s="41"/>
      <c r="D295" s="41"/>
      <c r="E295" s="8" t="s">
        <v>30</v>
      </c>
      <c r="F295" s="8" t="s">
        <v>30</v>
      </c>
      <c r="G295" s="8">
        <f>G293+G294</f>
        <v>0</v>
      </c>
      <c r="H295" s="8">
        <f>H293+H294</f>
        <v>0</v>
      </c>
      <c r="I295" s="8">
        <f>I293+I294</f>
        <v>0</v>
      </c>
    </row>
    <row r="296" spans="1:7" ht="18" customHeight="1">
      <c r="A296" s="42" t="s">
        <v>247</v>
      </c>
      <c r="B296" s="42"/>
      <c r="C296" s="42"/>
      <c r="D296" s="42"/>
      <c r="E296" s="42"/>
      <c r="F296" s="42"/>
      <c r="G296" s="42"/>
    </row>
    <row r="297" ht="15.75">
      <c r="A297" s="5"/>
    </row>
    <row r="298" spans="1:9" ht="54.75" customHeight="1">
      <c r="A298" s="19" t="s">
        <v>6</v>
      </c>
      <c r="B298" s="43" t="s">
        <v>69</v>
      </c>
      <c r="C298" s="43"/>
      <c r="D298" s="43"/>
      <c r="E298" s="19" t="s">
        <v>46</v>
      </c>
      <c r="F298" s="19" t="s">
        <v>79</v>
      </c>
      <c r="G298" s="19" t="s">
        <v>122</v>
      </c>
      <c r="H298" s="19" t="s">
        <v>260</v>
      </c>
      <c r="I298" s="19" t="s">
        <v>261</v>
      </c>
    </row>
    <row r="299" spans="1:9" ht="15.75">
      <c r="A299" s="19" t="s">
        <v>109</v>
      </c>
      <c r="B299" s="43" t="s">
        <v>110</v>
      </c>
      <c r="C299" s="43"/>
      <c r="D299" s="43"/>
      <c r="E299" s="19" t="s">
        <v>111</v>
      </c>
      <c r="F299" s="19" t="s">
        <v>112</v>
      </c>
      <c r="G299" s="19" t="s">
        <v>113</v>
      </c>
      <c r="H299" s="14">
        <v>6</v>
      </c>
      <c r="I299" s="14">
        <v>7</v>
      </c>
    </row>
    <row r="300" spans="1:9" ht="18" customHeight="1">
      <c r="A300" s="19" t="s">
        <v>109</v>
      </c>
      <c r="B300" s="43" t="s">
        <v>202</v>
      </c>
      <c r="C300" s="43"/>
      <c r="D300" s="43"/>
      <c r="E300" s="23">
        <v>20</v>
      </c>
      <c r="F300" s="23">
        <v>500</v>
      </c>
      <c r="G300" s="23">
        <f>E300*F300/1000</f>
        <v>10</v>
      </c>
      <c r="H300" s="24">
        <f aca="true" t="shared" si="16" ref="H300:I302">(G300*5%)+G300</f>
        <v>10.5</v>
      </c>
      <c r="I300" s="24">
        <f t="shared" si="16"/>
        <v>11.025</v>
      </c>
    </row>
    <row r="301" spans="1:9" ht="16.5" customHeight="1">
      <c r="A301" s="19" t="s">
        <v>110</v>
      </c>
      <c r="B301" s="43"/>
      <c r="C301" s="43"/>
      <c r="D301" s="43"/>
      <c r="E301" s="23"/>
      <c r="F301" s="23"/>
      <c r="G301" s="23">
        <f>E301*F301/1000</f>
        <v>0</v>
      </c>
      <c r="H301" s="24">
        <f t="shared" si="16"/>
        <v>0</v>
      </c>
      <c r="I301" s="24">
        <f t="shared" si="16"/>
        <v>0</v>
      </c>
    </row>
    <row r="302" spans="1:9" ht="48" customHeight="1">
      <c r="A302" s="19" t="s">
        <v>111</v>
      </c>
      <c r="B302" s="43"/>
      <c r="C302" s="43"/>
      <c r="D302" s="43"/>
      <c r="E302" s="23"/>
      <c r="F302" s="23"/>
      <c r="G302" s="23">
        <f>E302*F302/1000</f>
        <v>0</v>
      </c>
      <c r="H302" s="24">
        <f t="shared" si="16"/>
        <v>0</v>
      </c>
      <c r="I302" s="24">
        <f t="shared" si="16"/>
        <v>0</v>
      </c>
    </row>
    <row r="303" spans="1:9" ht="17.25" customHeight="1">
      <c r="A303" s="41" t="s">
        <v>15</v>
      </c>
      <c r="B303" s="41"/>
      <c r="C303" s="41"/>
      <c r="D303" s="41"/>
      <c r="E303" s="8" t="s">
        <v>30</v>
      </c>
      <c r="F303" s="8" t="s">
        <v>30</v>
      </c>
      <c r="G303" s="31">
        <f>G300+G301+G302</f>
        <v>10</v>
      </c>
      <c r="H303" s="31">
        <f>H300+H301+H302</f>
        <v>10.5</v>
      </c>
      <c r="I303" s="31">
        <f>I300+I301+I302</f>
        <v>11.025</v>
      </c>
    </row>
    <row r="304" spans="1:7" ht="18" customHeight="1">
      <c r="A304" s="42" t="s">
        <v>248</v>
      </c>
      <c r="B304" s="42"/>
      <c r="C304" s="42"/>
      <c r="D304" s="42"/>
      <c r="E304" s="42"/>
      <c r="F304" s="42"/>
      <c r="G304" s="42"/>
    </row>
    <row r="305" ht="15.75">
      <c r="A305" s="5"/>
    </row>
    <row r="306" spans="1:9" ht="62.25" customHeight="1">
      <c r="A306" s="19" t="s">
        <v>6</v>
      </c>
      <c r="B306" s="43" t="s">
        <v>69</v>
      </c>
      <c r="C306" s="43"/>
      <c r="D306" s="43"/>
      <c r="E306" s="19" t="s">
        <v>46</v>
      </c>
      <c r="F306" s="19" t="s">
        <v>79</v>
      </c>
      <c r="G306" s="19" t="s">
        <v>281</v>
      </c>
      <c r="H306" s="19" t="s">
        <v>260</v>
      </c>
      <c r="I306" s="19" t="s">
        <v>261</v>
      </c>
    </row>
    <row r="307" spans="1:9" ht="15.75">
      <c r="A307" s="19" t="s">
        <v>109</v>
      </c>
      <c r="B307" s="43" t="s">
        <v>110</v>
      </c>
      <c r="C307" s="43"/>
      <c r="D307" s="43"/>
      <c r="E307" s="19" t="s">
        <v>111</v>
      </c>
      <c r="F307" s="19" t="s">
        <v>112</v>
      </c>
      <c r="G307" s="19" t="s">
        <v>113</v>
      </c>
      <c r="H307" s="14">
        <v>6</v>
      </c>
      <c r="I307" s="14">
        <v>7</v>
      </c>
    </row>
    <row r="308" spans="1:9" ht="32.25" customHeight="1">
      <c r="A308" s="19" t="s">
        <v>109</v>
      </c>
      <c r="B308" s="43" t="s">
        <v>197</v>
      </c>
      <c r="C308" s="43"/>
      <c r="D308" s="43"/>
      <c r="E308" s="23">
        <v>10</v>
      </c>
      <c r="F308" s="23">
        <v>250</v>
      </c>
      <c r="G308" s="23">
        <f>E308*F308/1000</f>
        <v>2.5</v>
      </c>
      <c r="H308" s="24">
        <f aca="true" t="shared" si="17" ref="H308:I312">(G308*5%)+G308</f>
        <v>2.625</v>
      </c>
      <c r="I308" s="24">
        <f t="shared" si="17"/>
        <v>2.75625</v>
      </c>
    </row>
    <row r="309" spans="1:9" ht="18" customHeight="1">
      <c r="A309" s="19">
        <v>2</v>
      </c>
      <c r="B309" s="43" t="s">
        <v>201</v>
      </c>
      <c r="C309" s="43"/>
      <c r="D309" s="43"/>
      <c r="E309" s="23"/>
      <c r="F309" s="23"/>
      <c r="G309" s="23">
        <f>E309*F309/1000</f>
        <v>0</v>
      </c>
      <c r="H309" s="24">
        <f t="shared" si="17"/>
        <v>0</v>
      </c>
      <c r="I309" s="24">
        <f t="shared" si="17"/>
        <v>0</v>
      </c>
    </row>
    <row r="310" spans="1:9" ht="18" customHeight="1">
      <c r="A310" s="19">
        <v>3</v>
      </c>
      <c r="B310" s="43" t="s">
        <v>200</v>
      </c>
      <c r="C310" s="43"/>
      <c r="D310" s="43"/>
      <c r="E310" s="23">
        <v>30</v>
      </c>
      <c r="F310" s="23">
        <v>1000</v>
      </c>
      <c r="G310" s="23">
        <f>E310*F310/1000</f>
        <v>30</v>
      </c>
      <c r="H310" s="24">
        <f t="shared" si="17"/>
        <v>31.5</v>
      </c>
      <c r="I310" s="24">
        <f t="shared" si="17"/>
        <v>33.075</v>
      </c>
    </row>
    <row r="311" spans="1:9" ht="16.5" customHeight="1">
      <c r="A311" s="19">
        <v>4</v>
      </c>
      <c r="B311" s="43" t="s">
        <v>123</v>
      </c>
      <c r="C311" s="43"/>
      <c r="D311" s="43"/>
      <c r="E311" s="23">
        <v>20</v>
      </c>
      <c r="F311" s="23">
        <v>250</v>
      </c>
      <c r="G311" s="23">
        <f>E311*F311/1000</f>
        <v>5</v>
      </c>
      <c r="H311" s="24">
        <f t="shared" si="17"/>
        <v>5.25</v>
      </c>
      <c r="I311" s="24">
        <f t="shared" si="17"/>
        <v>5.5125</v>
      </c>
    </row>
    <row r="312" spans="1:9" ht="48" customHeight="1">
      <c r="A312" s="19">
        <v>5</v>
      </c>
      <c r="B312" s="43" t="s">
        <v>124</v>
      </c>
      <c r="C312" s="43"/>
      <c r="D312" s="43"/>
      <c r="E312" s="23"/>
      <c r="F312" s="23"/>
      <c r="G312" s="23">
        <f>E312*F312/1000</f>
        <v>0</v>
      </c>
      <c r="H312" s="24">
        <f t="shared" si="17"/>
        <v>0</v>
      </c>
      <c r="I312" s="24">
        <f t="shared" si="17"/>
        <v>0</v>
      </c>
    </row>
    <row r="313" spans="1:9" ht="17.25" customHeight="1">
      <c r="A313" s="41" t="s">
        <v>15</v>
      </c>
      <c r="B313" s="41"/>
      <c r="C313" s="41"/>
      <c r="D313" s="41"/>
      <c r="E313" s="8" t="s">
        <v>30</v>
      </c>
      <c r="F313" s="8" t="s">
        <v>30</v>
      </c>
      <c r="G313" s="31">
        <f>G312+G311+G310+G309+G308</f>
        <v>37.5</v>
      </c>
      <c r="H313" s="31">
        <f>H312+H311+H310+H309+H308</f>
        <v>39.375</v>
      </c>
      <c r="I313" s="31">
        <f>I312+I311+I310+I309+I308</f>
        <v>41.34375000000001</v>
      </c>
    </row>
    <row r="314" spans="1:7" ht="18" customHeight="1">
      <c r="A314" s="42" t="s">
        <v>249</v>
      </c>
      <c r="B314" s="42"/>
      <c r="C314" s="42"/>
      <c r="D314" s="42"/>
      <c r="E314" s="42"/>
      <c r="F314" s="42"/>
      <c r="G314" s="42"/>
    </row>
    <row r="315" ht="15.75">
      <c r="A315" s="5"/>
    </row>
    <row r="316" spans="1:9" ht="63" customHeight="1">
      <c r="A316" s="19" t="s">
        <v>6</v>
      </c>
      <c r="B316" s="43" t="s">
        <v>69</v>
      </c>
      <c r="C316" s="43"/>
      <c r="D316" s="43"/>
      <c r="E316" s="19" t="s">
        <v>46</v>
      </c>
      <c r="F316" s="19" t="s">
        <v>79</v>
      </c>
      <c r="G316" s="19" t="s">
        <v>281</v>
      </c>
      <c r="H316" s="19" t="s">
        <v>260</v>
      </c>
      <c r="I316" s="19" t="s">
        <v>261</v>
      </c>
    </row>
    <row r="317" spans="1:9" ht="15.75">
      <c r="A317" s="19" t="s">
        <v>109</v>
      </c>
      <c r="B317" s="43" t="s">
        <v>110</v>
      </c>
      <c r="C317" s="43"/>
      <c r="D317" s="43"/>
      <c r="E317" s="19" t="s">
        <v>111</v>
      </c>
      <c r="F317" s="19" t="s">
        <v>112</v>
      </c>
      <c r="G317" s="19" t="s">
        <v>113</v>
      </c>
      <c r="H317" s="14">
        <v>6</v>
      </c>
      <c r="I317" s="14">
        <v>7</v>
      </c>
    </row>
    <row r="318" spans="1:9" ht="42.75" customHeight="1">
      <c r="A318" s="19" t="s">
        <v>109</v>
      </c>
      <c r="B318" s="43" t="s">
        <v>250</v>
      </c>
      <c r="C318" s="43"/>
      <c r="D318" s="43"/>
      <c r="E318" s="23"/>
      <c r="F318" s="23"/>
      <c r="G318" s="23">
        <f>E318*F318/1000</f>
        <v>0</v>
      </c>
      <c r="H318" s="24">
        <f aca="true" t="shared" si="18" ref="H318:I322">(G318*5%)+G318</f>
        <v>0</v>
      </c>
      <c r="I318" s="24">
        <f t="shared" si="18"/>
        <v>0</v>
      </c>
    </row>
    <row r="319" spans="1:9" ht="18" customHeight="1">
      <c r="A319" s="19">
        <v>2</v>
      </c>
      <c r="B319" s="43"/>
      <c r="C319" s="43"/>
      <c r="D319" s="43"/>
      <c r="E319" s="23"/>
      <c r="F319" s="23"/>
      <c r="G319" s="23">
        <f>E319*F319/1000</f>
        <v>0</v>
      </c>
      <c r="H319" s="24">
        <f t="shared" si="18"/>
        <v>0</v>
      </c>
      <c r="I319" s="24">
        <f t="shared" si="18"/>
        <v>0</v>
      </c>
    </row>
    <row r="320" spans="1:9" ht="18" customHeight="1">
      <c r="A320" s="19">
        <v>3</v>
      </c>
      <c r="B320" s="43"/>
      <c r="C320" s="43"/>
      <c r="D320" s="43"/>
      <c r="E320" s="23"/>
      <c r="F320" s="23"/>
      <c r="G320" s="23">
        <f>E320*F320/1000</f>
        <v>0</v>
      </c>
      <c r="H320" s="24">
        <f t="shared" si="18"/>
        <v>0</v>
      </c>
      <c r="I320" s="24">
        <f t="shared" si="18"/>
        <v>0</v>
      </c>
    </row>
    <row r="321" spans="1:9" ht="16.5" customHeight="1">
      <c r="A321" s="19">
        <v>4</v>
      </c>
      <c r="B321" s="43"/>
      <c r="C321" s="43"/>
      <c r="D321" s="43"/>
      <c r="E321" s="23"/>
      <c r="F321" s="23"/>
      <c r="G321" s="23">
        <f>E321*F321/1000</f>
        <v>0</v>
      </c>
      <c r="H321" s="24">
        <f t="shared" si="18"/>
        <v>0</v>
      </c>
      <c r="I321" s="24">
        <f t="shared" si="18"/>
        <v>0</v>
      </c>
    </row>
    <row r="322" spans="1:9" ht="48" customHeight="1">
      <c r="A322" s="19">
        <v>5</v>
      </c>
      <c r="B322" s="43"/>
      <c r="C322" s="43"/>
      <c r="D322" s="43"/>
      <c r="E322" s="23"/>
      <c r="F322" s="23"/>
      <c r="G322" s="23">
        <f>E322*F322/1000</f>
        <v>0</v>
      </c>
      <c r="H322" s="24">
        <f t="shared" si="18"/>
        <v>0</v>
      </c>
      <c r="I322" s="24">
        <f t="shared" si="18"/>
        <v>0</v>
      </c>
    </row>
    <row r="323" spans="1:9" ht="17.25" customHeight="1">
      <c r="A323" s="41" t="s">
        <v>15</v>
      </c>
      <c r="B323" s="41"/>
      <c r="C323" s="41"/>
      <c r="D323" s="41"/>
      <c r="E323" s="8" t="s">
        <v>30</v>
      </c>
      <c r="F323" s="8" t="s">
        <v>30</v>
      </c>
      <c r="G323" s="31">
        <f>G318+G321+G322</f>
        <v>0</v>
      </c>
      <c r="H323" s="31">
        <f>H318+H321+H322</f>
        <v>0</v>
      </c>
      <c r="I323" s="31">
        <f>I318+I321+I322</f>
        <v>0</v>
      </c>
    </row>
    <row r="324" spans="1:7" ht="18" customHeight="1">
      <c r="A324" s="42" t="s">
        <v>251</v>
      </c>
      <c r="B324" s="42"/>
      <c r="C324" s="42"/>
      <c r="D324" s="42"/>
      <c r="E324" s="42"/>
      <c r="F324" s="42"/>
      <c r="G324" s="42"/>
    </row>
    <row r="325" ht="15.75">
      <c r="A325" s="5"/>
    </row>
    <row r="326" spans="1:9" ht="63.75" customHeight="1">
      <c r="A326" s="19" t="s">
        <v>6</v>
      </c>
      <c r="B326" s="43" t="s">
        <v>69</v>
      </c>
      <c r="C326" s="43"/>
      <c r="D326" s="43"/>
      <c r="E326" s="19" t="s">
        <v>46</v>
      </c>
      <c r="F326" s="19" t="s">
        <v>79</v>
      </c>
      <c r="G326" s="19" t="s">
        <v>281</v>
      </c>
      <c r="H326" s="19" t="s">
        <v>260</v>
      </c>
      <c r="I326" s="19" t="s">
        <v>261</v>
      </c>
    </row>
    <row r="327" spans="1:9" ht="15.75">
      <c r="A327" s="19" t="s">
        <v>109</v>
      </c>
      <c r="B327" s="43" t="s">
        <v>110</v>
      </c>
      <c r="C327" s="43"/>
      <c r="D327" s="43"/>
      <c r="E327" s="19" t="s">
        <v>111</v>
      </c>
      <c r="F327" s="19" t="s">
        <v>112</v>
      </c>
      <c r="G327" s="19" t="s">
        <v>113</v>
      </c>
      <c r="H327" s="14">
        <v>6</v>
      </c>
      <c r="I327" s="14">
        <v>7</v>
      </c>
    </row>
    <row r="328" spans="1:9" ht="42.75" customHeight="1">
      <c r="A328" s="19" t="s">
        <v>109</v>
      </c>
      <c r="B328" s="43" t="s">
        <v>252</v>
      </c>
      <c r="C328" s="43"/>
      <c r="D328" s="43"/>
      <c r="E328" s="23">
        <v>30</v>
      </c>
      <c r="F328" s="23">
        <v>100</v>
      </c>
      <c r="G328" s="23">
        <f>E328*F328/1000</f>
        <v>3</v>
      </c>
      <c r="H328" s="24">
        <f aca="true" t="shared" si="19" ref="H328:I332">(G328*5%)+G328</f>
        <v>3.15</v>
      </c>
      <c r="I328" s="24">
        <f t="shared" si="19"/>
        <v>3.3075</v>
      </c>
    </row>
    <row r="329" spans="1:9" ht="18" customHeight="1">
      <c r="A329" s="19">
        <v>2</v>
      </c>
      <c r="B329" s="43" t="s">
        <v>253</v>
      </c>
      <c r="C329" s="43"/>
      <c r="D329" s="43"/>
      <c r="E329" s="23">
        <v>30</v>
      </c>
      <c r="F329" s="23">
        <v>20</v>
      </c>
      <c r="G329" s="23">
        <f>E329*F329/1000</f>
        <v>0.6</v>
      </c>
      <c r="H329" s="24">
        <f t="shared" si="19"/>
        <v>0.63</v>
      </c>
      <c r="I329" s="24">
        <f t="shared" si="19"/>
        <v>0.6615</v>
      </c>
    </row>
    <row r="330" spans="1:9" ht="18" customHeight="1">
      <c r="A330" s="19">
        <v>3</v>
      </c>
      <c r="B330" s="43" t="s">
        <v>254</v>
      </c>
      <c r="C330" s="43"/>
      <c r="D330" s="43"/>
      <c r="E330" s="23"/>
      <c r="F330" s="23"/>
      <c r="G330" s="23">
        <f>E330*F330/1000</f>
        <v>0</v>
      </c>
      <c r="H330" s="24">
        <f t="shared" si="19"/>
        <v>0</v>
      </c>
      <c r="I330" s="24">
        <f t="shared" si="19"/>
        <v>0</v>
      </c>
    </row>
    <row r="331" spans="1:9" ht="16.5" customHeight="1">
      <c r="A331" s="19">
        <v>4</v>
      </c>
      <c r="B331" s="43"/>
      <c r="C331" s="43"/>
      <c r="D331" s="43"/>
      <c r="E331" s="23"/>
      <c r="F331" s="23"/>
      <c r="G331" s="23">
        <f>E331*F331/1000</f>
        <v>0</v>
      </c>
      <c r="H331" s="24">
        <f t="shared" si="19"/>
        <v>0</v>
      </c>
      <c r="I331" s="24">
        <f t="shared" si="19"/>
        <v>0</v>
      </c>
    </row>
    <row r="332" spans="1:9" ht="48" customHeight="1">
      <c r="A332" s="19">
        <v>5</v>
      </c>
      <c r="B332" s="43"/>
      <c r="C332" s="43"/>
      <c r="D332" s="43"/>
      <c r="E332" s="23"/>
      <c r="F332" s="23"/>
      <c r="G332" s="23">
        <f>E332*F332/1000</f>
        <v>0</v>
      </c>
      <c r="H332" s="24">
        <f t="shared" si="19"/>
        <v>0</v>
      </c>
      <c r="I332" s="24">
        <f t="shared" si="19"/>
        <v>0</v>
      </c>
    </row>
    <row r="333" spans="1:9" ht="17.25" customHeight="1">
      <c r="A333" s="41" t="s">
        <v>15</v>
      </c>
      <c r="B333" s="41"/>
      <c r="C333" s="41"/>
      <c r="D333" s="41"/>
      <c r="E333" s="8" t="s">
        <v>30</v>
      </c>
      <c r="F333" s="8" t="s">
        <v>30</v>
      </c>
      <c r="G333" s="31">
        <f>G328+G329+G330+G331+G332</f>
        <v>3.6</v>
      </c>
      <c r="H333" s="31">
        <f>H328+H329+H330+H331+H332</f>
        <v>3.78</v>
      </c>
      <c r="I333" s="31">
        <f>I328+I329+I330+I331+I332</f>
        <v>3.9690000000000003</v>
      </c>
    </row>
    <row r="334" spans="1:7" ht="62.25" customHeight="1">
      <c r="A334" s="47" t="s">
        <v>146</v>
      </c>
      <c r="B334" s="47"/>
      <c r="C334" s="47"/>
      <c r="D334" s="47"/>
      <c r="E334" s="47"/>
      <c r="F334" s="47"/>
      <c r="G334" s="47"/>
    </row>
    <row r="335" ht="15.75">
      <c r="A335" s="13"/>
    </row>
    <row r="336" spans="1:5" ht="15.75">
      <c r="A336" s="7" t="s">
        <v>184</v>
      </c>
      <c r="B336" s="7"/>
      <c r="C336" s="7"/>
      <c r="D336" s="37">
        <f>E344</f>
        <v>10</v>
      </c>
      <c r="E336" s="7"/>
    </row>
    <row r="337" spans="1:9" s="11" customFormat="1" ht="12.75">
      <c r="A337" s="10" t="s">
        <v>187</v>
      </c>
      <c r="B337" s="10"/>
      <c r="C337" s="10"/>
      <c r="D337" s="10"/>
      <c r="E337" s="10"/>
      <c r="F337" s="10"/>
      <c r="G337" s="10"/>
      <c r="H337" s="10"/>
      <c r="I337" s="10"/>
    </row>
    <row r="338" ht="15.75">
      <c r="A338" s="13"/>
    </row>
    <row r="339" spans="1:7" ht="16.5" customHeight="1">
      <c r="A339" s="42" t="s">
        <v>147</v>
      </c>
      <c r="B339" s="42"/>
      <c r="C339" s="42"/>
      <c r="D339" s="42"/>
      <c r="E339" s="42"/>
      <c r="F339" s="42"/>
      <c r="G339" s="42"/>
    </row>
    <row r="340" spans="1:9" ht="31.5">
      <c r="A340" s="20" t="s">
        <v>6</v>
      </c>
      <c r="B340" s="57" t="s">
        <v>7</v>
      </c>
      <c r="C340" s="57"/>
      <c r="D340" s="57"/>
      <c r="E340" s="57" t="s">
        <v>272</v>
      </c>
      <c r="F340" s="57"/>
      <c r="G340" s="57"/>
      <c r="H340" s="20" t="s">
        <v>260</v>
      </c>
      <c r="I340" s="20" t="s">
        <v>261</v>
      </c>
    </row>
    <row r="341" spans="1:9" ht="15.75">
      <c r="A341" s="20" t="s">
        <v>109</v>
      </c>
      <c r="B341" s="57" t="s">
        <v>110</v>
      </c>
      <c r="C341" s="57"/>
      <c r="D341" s="57"/>
      <c r="E341" s="57" t="s">
        <v>111</v>
      </c>
      <c r="F341" s="57"/>
      <c r="G341" s="57"/>
      <c r="H341" s="21">
        <v>4</v>
      </c>
      <c r="I341" s="21">
        <v>5</v>
      </c>
    </row>
    <row r="342" spans="1:9" ht="22.5" customHeight="1">
      <c r="A342" s="20" t="s">
        <v>109</v>
      </c>
      <c r="B342" s="57" t="s">
        <v>148</v>
      </c>
      <c r="C342" s="57"/>
      <c r="D342" s="57"/>
      <c r="E342" s="57">
        <v>5</v>
      </c>
      <c r="F342" s="57"/>
      <c r="G342" s="57"/>
      <c r="H342" s="22">
        <f>E342*1.05</f>
        <v>5.25</v>
      </c>
      <c r="I342" s="22">
        <f>(H342*5%)+H342</f>
        <v>5.5125</v>
      </c>
    </row>
    <row r="343" spans="1:9" ht="37.5" customHeight="1">
      <c r="A343" s="20" t="s">
        <v>110</v>
      </c>
      <c r="B343" s="57" t="s">
        <v>149</v>
      </c>
      <c r="C343" s="57"/>
      <c r="D343" s="57"/>
      <c r="E343" s="57">
        <v>5</v>
      </c>
      <c r="F343" s="57"/>
      <c r="G343" s="57"/>
      <c r="H343" s="22">
        <f>E343*1.05</f>
        <v>5.25</v>
      </c>
      <c r="I343" s="22">
        <f>(H343*5%)+H343</f>
        <v>5.5125</v>
      </c>
    </row>
    <row r="344" spans="1:9" ht="15.75" customHeight="1">
      <c r="A344" s="57" t="s">
        <v>15</v>
      </c>
      <c r="B344" s="57"/>
      <c r="C344" s="57"/>
      <c r="D344" s="57"/>
      <c r="E344" s="58">
        <f>E342+E343</f>
        <v>10</v>
      </c>
      <c r="F344" s="58"/>
      <c r="G344" s="58"/>
      <c r="H344" s="35">
        <f>H343+H342</f>
        <v>10.5</v>
      </c>
      <c r="I344" s="35">
        <f>I343+I342</f>
        <v>11.025</v>
      </c>
    </row>
    <row r="345" ht="15.75">
      <c r="A345" s="13"/>
    </row>
    <row r="346" spans="1:7" ht="36.75" customHeight="1">
      <c r="A346" s="47" t="s">
        <v>150</v>
      </c>
      <c r="B346" s="47"/>
      <c r="C346" s="47"/>
      <c r="D346" s="47"/>
      <c r="E346" s="47"/>
      <c r="F346" s="47"/>
      <c r="G346" s="47"/>
    </row>
    <row r="347" ht="15.75">
      <c r="A347" s="13"/>
    </row>
    <row r="348" spans="1:5" ht="15.75">
      <c r="A348" s="7" t="s">
        <v>185</v>
      </c>
      <c r="B348" s="7"/>
      <c r="C348" s="7"/>
      <c r="D348" s="37">
        <f>F355+G361</f>
        <v>23.3</v>
      </c>
      <c r="E348" s="7"/>
    </row>
    <row r="349" spans="1:9" s="11" customFormat="1" ht="12.75">
      <c r="A349" s="10" t="s">
        <v>186</v>
      </c>
      <c r="B349" s="10"/>
      <c r="C349" s="10"/>
      <c r="D349" s="10"/>
      <c r="E349" s="10"/>
      <c r="F349" s="10"/>
      <c r="G349" s="10"/>
      <c r="H349" s="10"/>
      <c r="I349" s="10"/>
    </row>
    <row r="350" ht="15.75">
      <c r="A350" s="13"/>
    </row>
    <row r="351" spans="1:7" ht="18.75" customHeight="1">
      <c r="A351" s="42" t="s">
        <v>256</v>
      </c>
      <c r="B351" s="42"/>
      <c r="C351" s="42"/>
      <c r="D351" s="42"/>
      <c r="E351" s="42"/>
      <c r="F351" s="42"/>
      <c r="G351" s="42"/>
    </row>
    <row r="352" spans="1:9" ht="78.75">
      <c r="A352" s="19" t="s">
        <v>6</v>
      </c>
      <c r="B352" s="43" t="s">
        <v>7</v>
      </c>
      <c r="C352" s="43"/>
      <c r="D352" s="19" t="s">
        <v>151</v>
      </c>
      <c r="E352" s="19" t="s">
        <v>152</v>
      </c>
      <c r="F352" s="43" t="s">
        <v>283</v>
      </c>
      <c r="G352" s="43"/>
      <c r="H352" s="19" t="s">
        <v>260</v>
      </c>
      <c r="I352" s="19" t="s">
        <v>261</v>
      </c>
    </row>
    <row r="353" spans="1:9" ht="15.75">
      <c r="A353" s="19" t="s">
        <v>109</v>
      </c>
      <c r="B353" s="43" t="s">
        <v>109</v>
      </c>
      <c r="C353" s="43"/>
      <c r="D353" s="19" t="s">
        <v>110</v>
      </c>
      <c r="E353" s="19" t="s">
        <v>111</v>
      </c>
      <c r="F353" s="43" t="s">
        <v>112</v>
      </c>
      <c r="G353" s="43"/>
      <c r="H353" s="14">
        <v>5</v>
      </c>
      <c r="I353" s="14">
        <v>6</v>
      </c>
    </row>
    <row r="354" spans="1:9" ht="18" customHeight="1">
      <c r="A354" s="19" t="s">
        <v>109</v>
      </c>
      <c r="B354" s="43" t="s">
        <v>153</v>
      </c>
      <c r="C354" s="43"/>
      <c r="D354" s="19"/>
      <c r="E354" s="19"/>
      <c r="F354" s="43">
        <v>0</v>
      </c>
      <c r="G354" s="43"/>
      <c r="H354" s="24">
        <f>F354*1.05</f>
        <v>0</v>
      </c>
      <c r="I354" s="24">
        <f>(H354*5%)+H354</f>
        <v>0</v>
      </c>
    </row>
    <row r="355" spans="1:9" ht="15.75">
      <c r="A355" s="25"/>
      <c r="B355" s="41" t="s">
        <v>15</v>
      </c>
      <c r="C355" s="41"/>
      <c r="D355" s="25"/>
      <c r="E355" s="25"/>
      <c r="F355" s="56">
        <f>F354</f>
        <v>0</v>
      </c>
      <c r="G355" s="56"/>
      <c r="H355" s="34">
        <f>H354</f>
        <v>0</v>
      </c>
      <c r="I355" s="34">
        <f>I354</f>
        <v>0</v>
      </c>
    </row>
    <row r="356" ht="15.75">
      <c r="A356" s="5"/>
    </row>
    <row r="357" spans="1:7" ht="15.75" customHeight="1">
      <c r="A357" s="55" t="s">
        <v>255</v>
      </c>
      <c r="B357" s="55"/>
      <c r="C357" s="55"/>
      <c r="D357" s="55"/>
      <c r="E357" s="55"/>
      <c r="F357" s="55"/>
      <c r="G357" s="55"/>
    </row>
    <row r="358" spans="1:9" ht="78.75">
      <c r="A358" s="19" t="s">
        <v>6</v>
      </c>
      <c r="B358" s="19" t="s">
        <v>7</v>
      </c>
      <c r="C358" s="19" t="s">
        <v>154</v>
      </c>
      <c r="D358" s="19" t="s">
        <v>155</v>
      </c>
      <c r="E358" s="19" t="s">
        <v>156</v>
      </c>
      <c r="F358" s="19" t="s">
        <v>152</v>
      </c>
      <c r="G358" s="19" t="s">
        <v>284</v>
      </c>
      <c r="H358" s="19" t="s">
        <v>260</v>
      </c>
      <c r="I358" s="19" t="s">
        <v>261</v>
      </c>
    </row>
    <row r="359" spans="1:9" ht="15.75">
      <c r="A359" s="19" t="s">
        <v>109</v>
      </c>
      <c r="B359" s="19" t="s">
        <v>110</v>
      </c>
      <c r="C359" s="19" t="s">
        <v>111</v>
      </c>
      <c r="D359" s="19" t="s">
        <v>112</v>
      </c>
      <c r="E359" s="19" t="s">
        <v>113</v>
      </c>
      <c r="F359" s="19" t="s">
        <v>115</v>
      </c>
      <c r="G359" s="19" t="s">
        <v>116</v>
      </c>
      <c r="H359" s="14">
        <v>8</v>
      </c>
      <c r="I359" s="14">
        <v>9</v>
      </c>
    </row>
    <row r="360" spans="1:9" ht="31.5">
      <c r="A360" s="19" t="s">
        <v>109</v>
      </c>
      <c r="B360" s="19" t="s">
        <v>157</v>
      </c>
      <c r="C360" s="19"/>
      <c r="D360" s="19">
        <v>10000</v>
      </c>
      <c r="E360" s="19"/>
      <c r="F360" s="19"/>
      <c r="G360" s="19">
        <v>23.3</v>
      </c>
      <c r="H360" s="24">
        <f>(G360*5%)+G360</f>
        <v>24.465</v>
      </c>
      <c r="I360" s="24">
        <f>(H360*5%)+H360</f>
        <v>25.68825</v>
      </c>
    </row>
    <row r="361" spans="1:9" ht="15.75">
      <c r="A361" s="25"/>
      <c r="B361" s="25" t="s">
        <v>15</v>
      </c>
      <c r="C361" s="25" t="s">
        <v>30</v>
      </c>
      <c r="D361" s="25"/>
      <c r="E361" s="25" t="s">
        <v>30</v>
      </c>
      <c r="F361" s="25" t="s">
        <v>30</v>
      </c>
      <c r="G361" s="31">
        <f>G360</f>
        <v>23.3</v>
      </c>
      <c r="H361" s="31">
        <f>H360</f>
        <v>24.465</v>
      </c>
      <c r="I361" s="31">
        <f>I360</f>
        <v>25.68825</v>
      </c>
    </row>
    <row r="362" ht="15.75">
      <c r="A362" s="5"/>
    </row>
    <row r="363" spans="1:7" ht="18.75" customHeight="1">
      <c r="A363" s="47" t="s">
        <v>158</v>
      </c>
      <c r="B363" s="47"/>
      <c r="C363" s="47"/>
      <c r="D363" s="47"/>
      <c r="E363" s="47"/>
      <c r="F363" s="47"/>
      <c r="G363" s="47"/>
    </row>
    <row r="364" ht="15.75">
      <c r="A364" s="13"/>
    </row>
    <row r="365" spans="1:5" ht="15.75">
      <c r="A365" s="7" t="s">
        <v>188</v>
      </c>
      <c r="B365" s="7"/>
      <c r="C365" s="7"/>
      <c r="D365" s="37">
        <f>E373</f>
        <v>0</v>
      </c>
      <c r="E365" s="7"/>
    </row>
    <row r="366" spans="1:9" s="11" customFormat="1" ht="12.75">
      <c r="A366" s="10" t="s">
        <v>186</v>
      </c>
      <c r="B366" s="10"/>
      <c r="C366" s="10"/>
      <c r="D366" s="10"/>
      <c r="E366" s="10"/>
      <c r="F366" s="10"/>
      <c r="G366" s="10"/>
      <c r="H366" s="10"/>
      <c r="I366" s="10"/>
    </row>
    <row r="367" ht="15.75">
      <c r="A367" s="13"/>
    </row>
    <row r="368" spans="1:7" ht="18" customHeight="1">
      <c r="A368" s="55" t="s">
        <v>256</v>
      </c>
      <c r="B368" s="55"/>
      <c r="C368" s="55"/>
      <c r="D368" s="55"/>
      <c r="E368" s="55"/>
      <c r="F368" s="55"/>
      <c r="G368" s="55"/>
    </row>
    <row r="369" spans="1:9" ht="31.5">
      <c r="A369" s="19" t="s">
        <v>6</v>
      </c>
      <c r="B369" s="43" t="s">
        <v>7</v>
      </c>
      <c r="C369" s="43"/>
      <c r="D369" s="43"/>
      <c r="E369" s="43" t="s">
        <v>272</v>
      </c>
      <c r="F369" s="43"/>
      <c r="G369" s="43"/>
      <c r="H369" s="19" t="s">
        <v>260</v>
      </c>
      <c r="I369" s="19" t="s">
        <v>261</v>
      </c>
    </row>
    <row r="370" spans="1:9" ht="15.75">
      <c r="A370" s="19" t="s">
        <v>109</v>
      </c>
      <c r="B370" s="43" t="s">
        <v>110</v>
      </c>
      <c r="C370" s="43"/>
      <c r="D370" s="43"/>
      <c r="E370" s="43" t="s">
        <v>111</v>
      </c>
      <c r="F370" s="43"/>
      <c r="G370" s="43"/>
      <c r="H370" s="14">
        <v>4</v>
      </c>
      <c r="I370" s="14">
        <v>5</v>
      </c>
    </row>
    <row r="371" spans="1:9" ht="19.5" customHeight="1">
      <c r="A371" s="19" t="s">
        <v>109</v>
      </c>
      <c r="B371" s="43" t="s">
        <v>159</v>
      </c>
      <c r="C371" s="43"/>
      <c r="D371" s="43"/>
      <c r="E371" s="49"/>
      <c r="F371" s="50"/>
      <c r="G371" s="51"/>
      <c r="H371" s="24">
        <f>(G371*5%)+G371</f>
        <v>0</v>
      </c>
      <c r="I371" s="24">
        <f>(H371*5%)+H371</f>
        <v>0</v>
      </c>
    </row>
    <row r="372" spans="1:9" ht="21.75" customHeight="1">
      <c r="A372" s="19" t="s">
        <v>110</v>
      </c>
      <c r="B372" s="43"/>
      <c r="C372" s="43"/>
      <c r="D372" s="43"/>
      <c r="E372" s="49"/>
      <c r="F372" s="50"/>
      <c r="G372" s="51"/>
      <c r="H372" s="24">
        <f>(G372*5%)+G372</f>
        <v>0</v>
      </c>
      <c r="I372" s="24">
        <f>(H372*5%)+H372</f>
        <v>0</v>
      </c>
    </row>
    <row r="373" spans="1:9" ht="15.75">
      <c r="A373" s="25"/>
      <c r="B373" s="41" t="s">
        <v>15</v>
      </c>
      <c r="C373" s="41"/>
      <c r="D373" s="41"/>
      <c r="E373" s="59">
        <f>E371+E372</f>
        <v>0</v>
      </c>
      <c r="F373" s="78"/>
      <c r="G373" s="60"/>
      <c r="H373" s="34">
        <f>H372+H371</f>
        <v>0</v>
      </c>
      <c r="I373" s="34">
        <f>I372+I371</f>
        <v>0</v>
      </c>
    </row>
    <row r="374" ht="15.75">
      <c r="A374" s="5"/>
    </row>
    <row r="375" spans="1:7" ht="20.25" customHeight="1">
      <c r="A375" s="47" t="s">
        <v>160</v>
      </c>
      <c r="B375" s="47"/>
      <c r="C375" s="47"/>
      <c r="D375" s="47"/>
      <c r="E375" s="47"/>
      <c r="F375" s="47"/>
      <c r="G375" s="47"/>
    </row>
    <row r="376" ht="15.75">
      <c r="A376" s="13"/>
    </row>
    <row r="377" spans="1:5" ht="15.75">
      <c r="A377" s="7" t="s">
        <v>189</v>
      </c>
      <c r="B377" s="7"/>
      <c r="C377" s="7"/>
      <c r="D377" s="37">
        <f>E394</f>
        <v>0</v>
      </c>
      <c r="E377" s="7"/>
    </row>
    <row r="378" spans="1:9" s="11" customFormat="1" ht="12.75">
      <c r="A378" s="10" t="s">
        <v>186</v>
      </c>
      <c r="B378" s="10"/>
      <c r="C378" s="10"/>
      <c r="D378" s="10"/>
      <c r="E378" s="10"/>
      <c r="F378" s="10"/>
      <c r="G378" s="10"/>
      <c r="H378" s="10"/>
      <c r="I378" s="10"/>
    </row>
    <row r="379" ht="15.75">
      <c r="A379" s="13"/>
    </row>
    <row r="380" spans="1:7" ht="18.75" customHeight="1">
      <c r="A380" s="42" t="s">
        <v>257</v>
      </c>
      <c r="B380" s="42"/>
      <c r="C380" s="42"/>
      <c r="D380" s="42"/>
      <c r="E380" s="42"/>
      <c r="F380" s="42"/>
      <c r="G380" s="42"/>
    </row>
    <row r="381" spans="1:9" ht="31.5">
      <c r="A381" s="19" t="s">
        <v>6</v>
      </c>
      <c r="B381" s="49" t="s">
        <v>7</v>
      </c>
      <c r="C381" s="50"/>
      <c r="D381" s="51"/>
      <c r="E381" s="49" t="s">
        <v>285</v>
      </c>
      <c r="F381" s="50"/>
      <c r="G381" s="51"/>
      <c r="H381" s="19" t="s">
        <v>260</v>
      </c>
      <c r="I381" s="19" t="s">
        <v>261</v>
      </c>
    </row>
    <row r="382" spans="1:9" ht="15.75">
      <c r="A382" s="19" t="s">
        <v>109</v>
      </c>
      <c r="B382" s="49" t="s">
        <v>110</v>
      </c>
      <c r="C382" s="50"/>
      <c r="D382" s="51"/>
      <c r="E382" s="49" t="s">
        <v>111</v>
      </c>
      <c r="F382" s="50"/>
      <c r="G382" s="51"/>
      <c r="H382" s="14">
        <v>4</v>
      </c>
      <c r="I382" s="14">
        <v>5</v>
      </c>
    </row>
    <row r="383" spans="1:9" ht="18" customHeight="1">
      <c r="A383" s="19" t="s">
        <v>109</v>
      </c>
      <c r="B383" s="49" t="s">
        <v>161</v>
      </c>
      <c r="C383" s="50"/>
      <c r="D383" s="51"/>
      <c r="E383" s="49">
        <v>10</v>
      </c>
      <c r="F383" s="50"/>
      <c r="G383" s="51"/>
      <c r="H383" s="24">
        <f>E383*1.305</f>
        <v>13.049999999999999</v>
      </c>
      <c r="I383" s="24">
        <f>(H383*5%)+H383</f>
        <v>13.702499999999999</v>
      </c>
    </row>
    <row r="384" spans="1:9" ht="15.75">
      <c r="A384" s="19" t="s">
        <v>110</v>
      </c>
      <c r="B384" s="49" t="s">
        <v>162</v>
      </c>
      <c r="C384" s="50"/>
      <c r="D384" s="51"/>
      <c r="E384" s="49"/>
      <c r="F384" s="50"/>
      <c r="G384" s="51"/>
      <c r="H384" s="24">
        <f>(G384*5%)+G384</f>
        <v>0</v>
      </c>
      <c r="I384" s="24">
        <f>(H384*5%)+H384</f>
        <v>0</v>
      </c>
    </row>
    <row r="385" spans="1:9" ht="15.75">
      <c r="A385" s="25"/>
      <c r="B385" s="52" t="s">
        <v>15</v>
      </c>
      <c r="C385" s="53"/>
      <c r="D385" s="54"/>
      <c r="E385" s="59">
        <f>E383+E384</f>
        <v>10</v>
      </c>
      <c r="F385" s="78"/>
      <c r="G385" s="60"/>
      <c r="H385" s="34">
        <f>H384+H383</f>
        <v>13.049999999999999</v>
      </c>
      <c r="I385" s="34">
        <f>I384+I383</f>
        <v>13.702499999999999</v>
      </c>
    </row>
    <row r="386" spans="1:9" s="11" customFormat="1" ht="12.7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s="11" customFormat="1" ht="12.75">
      <c r="A387" s="10"/>
      <c r="B387" s="10"/>
      <c r="C387" s="10"/>
      <c r="D387" s="10"/>
      <c r="E387" s="10"/>
      <c r="F387" s="10"/>
      <c r="G387" s="10"/>
      <c r="H387" s="10"/>
      <c r="I387" s="10"/>
    </row>
    <row r="388" ht="15.75">
      <c r="A388" s="13"/>
    </row>
    <row r="389" spans="1:7" ht="18.75" customHeight="1">
      <c r="A389" s="42" t="s">
        <v>257</v>
      </c>
      <c r="B389" s="42"/>
      <c r="C389" s="42"/>
      <c r="D389" s="42"/>
      <c r="E389" s="42"/>
      <c r="F389" s="42"/>
      <c r="G389" s="42"/>
    </row>
    <row r="390" spans="1:9" ht="31.5">
      <c r="A390" s="19" t="s">
        <v>6</v>
      </c>
      <c r="B390" s="43" t="s">
        <v>7</v>
      </c>
      <c r="C390" s="48"/>
      <c r="D390" s="48"/>
      <c r="E390" s="43" t="s">
        <v>272</v>
      </c>
      <c r="F390" s="48"/>
      <c r="G390" s="48"/>
      <c r="H390" s="19" t="s">
        <v>260</v>
      </c>
      <c r="I390" s="19" t="s">
        <v>261</v>
      </c>
    </row>
    <row r="391" spans="1:9" ht="15.75">
      <c r="A391" s="19" t="s">
        <v>109</v>
      </c>
      <c r="B391" s="43" t="s">
        <v>110</v>
      </c>
      <c r="C391" s="43"/>
      <c r="D391" s="43"/>
      <c r="E391" s="43" t="s">
        <v>111</v>
      </c>
      <c r="F391" s="43"/>
      <c r="G391" s="43"/>
      <c r="H391" s="14">
        <v>4</v>
      </c>
      <c r="I391" s="14">
        <v>5</v>
      </c>
    </row>
    <row r="392" spans="1:9" ht="18" customHeight="1">
      <c r="A392" s="19" t="s">
        <v>109</v>
      </c>
      <c r="B392" s="43" t="s">
        <v>258</v>
      </c>
      <c r="C392" s="43"/>
      <c r="D392" s="43"/>
      <c r="E392" s="49"/>
      <c r="F392" s="50"/>
      <c r="G392" s="51"/>
      <c r="H392" s="24">
        <f>(G392*5%)+G392</f>
        <v>0</v>
      </c>
      <c r="I392" s="24">
        <f>(H392*5%)+H392</f>
        <v>0</v>
      </c>
    </row>
    <row r="393" spans="1:9" ht="15.75">
      <c r="A393" s="19" t="s">
        <v>110</v>
      </c>
      <c r="B393" s="46"/>
      <c r="C393" s="46"/>
      <c r="D393" s="46"/>
      <c r="E393" s="49"/>
      <c r="F393" s="50"/>
      <c r="G393" s="51"/>
      <c r="H393" s="24">
        <f>(G393*5%)+G393</f>
        <v>0</v>
      </c>
      <c r="I393" s="24">
        <f>(H393*5%)+H393</f>
        <v>0</v>
      </c>
    </row>
    <row r="394" spans="1:9" ht="15.75">
      <c r="A394" s="25"/>
      <c r="B394" s="41" t="s">
        <v>15</v>
      </c>
      <c r="C394" s="41"/>
      <c r="D394" s="41"/>
      <c r="E394" s="59">
        <f>E392+E393</f>
        <v>0</v>
      </c>
      <c r="F394" s="78"/>
      <c r="G394" s="60"/>
      <c r="H394" s="34">
        <f>H393+H392</f>
        <v>0</v>
      </c>
      <c r="I394" s="34">
        <f>I393+I392</f>
        <v>0</v>
      </c>
    </row>
    <row r="395" ht="15.75">
      <c r="A395" s="5"/>
    </row>
    <row r="396" ht="15.75">
      <c r="A396" s="5"/>
    </row>
    <row r="397" spans="1:7" ht="13.5" customHeight="1">
      <c r="A397" s="45" t="s">
        <v>163</v>
      </c>
      <c r="B397" s="45"/>
      <c r="C397" s="45"/>
      <c r="D397" s="45"/>
      <c r="E397" s="45"/>
      <c r="F397" s="45"/>
      <c r="G397" s="45"/>
    </row>
    <row r="398" spans="1:7" ht="15.75" customHeight="1">
      <c r="A398" s="45" t="s">
        <v>164</v>
      </c>
      <c r="B398" s="45"/>
      <c r="C398" s="45"/>
      <c r="D398" s="45"/>
      <c r="E398" s="45"/>
      <c r="F398" s="45"/>
      <c r="G398" s="45"/>
    </row>
    <row r="399" spans="1:7" ht="18.75" customHeight="1">
      <c r="A399" s="45" t="s">
        <v>165</v>
      </c>
      <c r="B399" s="45"/>
      <c r="C399" s="45"/>
      <c r="D399" s="45"/>
      <c r="E399" s="45"/>
      <c r="F399" s="45"/>
      <c r="G399" s="45"/>
    </row>
    <row r="400" ht="15.75">
      <c r="A400" s="5"/>
    </row>
    <row r="401" spans="1:7" ht="17.25" customHeight="1">
      <c r="A401" s="45" t="s">
        <v>166</v>
      </c>
      <c r="B401" s="45"/>
      <c r="C401" s="45"/>
      <c r="D401" s="45"/>
      <c r="E401" s="45"/>
      <c r="F401" s="45"/>
      <c r="G401" s="45"/>
    </row>
    <row r="402" ht="15.75">
      <c r="A402" s="5"/>
    </row>
    <row r="403" spans="1:7" ht="18.75" customHeight="1">
      <c r="A403" s="45" t="s">
        <v>163</v>
      </c>
      <c r="B403" s="45"/>
      <c r="C403" s="45"/>
      <c r="D403" s="45"/>
      <c r="E403" s="45"/>
      <c r="F403" s="45"/>
      <c r="G403" s="45"/>
    </row>
    <row r="404" spans="1:7" ht="18" customHeight="1">
      <c r="A404" s="45" t="s">
        <v>167</v>
      </c>
      <c r="B404" s="45"/>
      <c r="C404" s="45"/>
      <c r="D404" s="45"/>
      <c r="E404" s="45"/>
      <c r="F404" s="45"/>
      <c r="G404" s="45"/>
    </row>
    <row r="405" spans="1:7" ht="22.5" customHeight="1">
      <c r="A405" s="45" t="s">
        <v>168</v>
      </c>
      <c r="B405" s="45"/>
      <c r="C405" s="45"/>
      <c r="D405" s="45"/>
      <c r="E405" s="45"/>
      <c r="F405" s="45"/>
      <c r="G405" s="45"/>
    </row>
    <row r="406" spans="1:7" ht="15" customHeight="1">
      <c r="A406" s="45" t="s">
        <v>169</v>
      </c>
      <c r="B406" s="45"/>
      <c r="C406" s="45"/>
      <c r="D406" s="45"/>
      <c r="E406" s="45"/>
      <c r="F406" s="45"/>
      <c r="G406" s="45"/>
    </row>
    <row r="407" ht="15.75">
      <c r="A407" s="5"/>
    </row>
    <row r="408" spans="1:7" ht="18" customHeight="1">
      <c r="A408" s="45" t="s">
        <v>170</v>
      </c>
      <c r="B408" s="45"/>
      <c r="C408" s="45"/>
      <c r="D408" s="45"/>
      <c r="E408" s="45"/>
      <c r="F408" s="45"/>
      <c r="G408" s="45"/>
    </row>
    <row r="409" ht="15.75">
      <c r="A409" s="5"/>
    </row>
  </sheetData>
  <sheetProtection/>
  <mergeCells count="421">
    <mergeCell ref="D21:E21"/>
    <mergeCell ref="E383:G383"/>
    <mergeCell ref="E384:G384"/>
    <mergeCell ref="E385:G385"/>
    <mergeCell ref="E392:G392"/>
    <mergeCell ref="E393:G393"/>
    <mergeCell ref="F243:G243"/>
    <mergeCell ref="F244:G244"/>
    <mergeCell ref="F245:G245"/>
    <mergeCell ref="F246:G246"/>
    <mergeCell ref="F249:G249"/>
    <mergeCell ref="F250:G250"/>
    <mergeCell ref="F251:G251"/>
    <mergeCell ref="F252:G252"/>
    <mergeCell ref="E371:G371"/>
    <mergeCell ref="A339:G339"/>
    <mergeCell ref="B327:D327"/>
    <mergeCell ref="B328:D328"/>
    <mergeCell ref="B329:D329"/>
    <mergeCell ref="F248:G248"/>
    <mergeCell ref="F229:G229"/>
    <mergeCell ref="F230:G230"/>
    <mergeCell ref="F231:G231"/>
    <mergeCell ref="F232:G232"/>
    <mergeCell ref="F233:G233"/>
    <mergeCell ref="F234:G234"/>
    <mergeCell ref="A236:G236"/>
    <mergeCell ref="B237:C237"/>
    <mergeCell ref="F219:G219"/>
    <mergeCell ref="A272:I272"/>
    <mergeCell ref="A277:I277"/>
    <mergeCell ref="F202:G202"/>
    <mergeCell ref="F203:G203"/>
    <mergeCell ref="F224:G224"/>
    <mergeCell ref="F226:G226"/>
    <mergeCell ref="F225:G225"/>
    <mergeCell ref="F227:G227"/>
    <mergeCell ref="F247:G247"/>
    <mergeCell ref="F228:G228"/>
    <mergeCell ref="A333:D333"/>
    <mergeCell ref="A380:G380"/>
    <mergeCell ref="B381:D381"/>
    <mergeCell ref="E381:G381"/>
    <mergeCell ref="B382:D382"/>
    <mergeCell ref="E382:G382"/>
    <mergeCell ref="E372:G372"/>
    <mergeCell ref="E373:G373"/>
    <mergeCell ref="A334:G334"/>
    <mergeCell ref="B330:D330"/>
    <mergeCell ref="B331:D331"/>
    <mergeCell ref="B332:D332"/>
    <mergeCell ref="B320:D320"/>
    <mergeCell ref="B321:D321"/>
    <mergeCell ref="B322:D322"/>
    <mergeCell ref="A323:D323"/>
    <mergeCell ref="A324:G324"/>
    <mergeCell ref="B326:D326"/>
    <mergeCell ref="A12:C12"/>
    <mergeCell ref="A6:G6"/>
    <mergeCell ref="A7:G7"/>
    <mergeCell ref="A8:G8"/>
    <mergeCell ref="A10:G10"/>
    <mergeCell ref="A1:G1"/>
    <mergeCell ref="A2:G2"/>
    <mergeCell ref="A3:G3"/>
    <mergeCell ref="A4:G4"/>
    <mergeCell ref="A15:G15"/>
    <mergeCell ref="B16:C16"/>
    <mergeCell ref="D16:E16"/>
    <mergeCell ref="B17:C17"/>
    <mergeCell ref="D17:E17"/>
    <mergeCell ref="B18:C18"/>
    <mergeCell ref="D18:E18"/>
    <mergeCell ref="A22:A23"/>
    <mergeCell ref="B22:C22"/>
    <mergeCell ref="D22:E22"/>
    <mergeCell ref="B23:C23"/>
    <mergeCell ref="D23:E23"/>
    <mergeCell ref="A24:A25"/>
    <mergeCell ref="B24:C24"/>
    <mergeCell ref="D24:E24"/>
    <mergeCell ref="B25:C25"/>
    <mergeCell ref="D25:E25"/>
    <mergeCell ref="A26:C26"/>
    <mergeCell ref="D26:E26"/>
    <mergeCell ref="A28:G28"/>
    <mergeCell ref="A32:E32"/>
    <mergeCell ref="A33:G33"/>
    <mergeCell ref="B34:D34"/>
    <mergeCell ref="E34:F34"/>
    <mergeCell ref="B35:D35"/>
    <mergeCell ref="E35:F35"/>
    <mergeCell ref="B36:D36"/>
    <mergeCell ref="E36:F36"/>
    <mergeCell ref="A37:D37"/>
    <mergeCell ref="E37:F37"/>
    <mergeCell ref="A39:G39"/>
    <mergeCell ref="A44:G44"/>
    <mergeCell ref="A49:B49"/>
    <mergeCell ref="A52:G52"/>
    <mergeCell ref="A59:G59"/>
    <mergeCell ref="B60:C60"/>
    <mergeCell ref="B61:C61"/>
    <mergeCell ref="B62:C62"/>
    <mergeCell ref="A63:C63"/>
    <mergeCell ref="A65:G65"/>
    <mergeCell ref="B66:C66"/>
    <mergeCell ref="D66:E66"/>
    <mergeCell ref="B67:C67"/>
    <mergeCell ref="D67:E67"/>
    <mergeCell ref="B68:C68"/>
    <mergeCell ref="D68:E68"/>
    <mergeCell ref="A69:C69"/>
    <mergeCell ref="D69:E69"/>
    <mergeCell ref="A71:G71"/>
    <mergeCell ref="A76:G76"/>
    <mergeCell ref="A84:B84"/>
    <mergeCell ref="A86:G86"/>
    <mergeCell ref="B87:C87"/>
    <mergeCell ref="B88:C88"/>
    <mergeCell ref="B89:C89"/>
    <mergeCell ref="A90:C90"/>
    <mergeCell ref="A92:G92"/>
    <mergeCell ref="B93:D93"/>
    <mergeCell ref="B94:D94"/>
    <mergeCell ref="B95:D95"/>
    <mergeCell ref="A96:D96"/>
    <mergeCell ref="A98:G98"/>
    <mergeCell ref="B99:D99"/>
    <mergeCell ref="B100:D100"/>
    <mergeCell ref="B101:D101"/>
    <mergeCell ref="B102:D102"/>
    <mergeCell ref="B103:D103"/>
    <mergeCell ref="B104:D104"/>
    <mergeCell ref="A105:D105"/>
    <mergeCell ref="A107:G107"/>
    <mergeCell ref="B108:D108"/>
    <mergeCell ref="B109:D109"/>
    <mergeCell ref="A117:G117"/>
    <mergeCell ref="B110:D110"/>
    <mergeCell ref="B111:D111"/>
    <mergeCell ref="B112:D112"/>
    <mergeCell ref="B113:D113"/>
    <mergeCell ref="A114:D114"/>
    <mergeCell ref="A122:G122"/>
    <mergeCell ref="B123:C123"/>
    <mergeCell ref="B124:C124"/>
    <mergeCell ref="B125:C125"/>
    <mergeCell ref="B126:C126"/>
    <mergeCell ref="A127:C127"/>
    <mergeCell ref="A129:G129"/>
    <mergeCell ref="B130:C130"/>
    <mergeCell ref="B131:C131"/>
    <mergeCell ref="B132:C132"/>
    <mergeCell ref="A133:C133"/>
    <mergeCell ref="A135:G135"/>
    <mergeCell ref="B136:D136"/>
    <mergeCell ref="B137:D137"/>
    <mergeCell ref="B138:D138"/>
    <mergeCell ref="B139:D139"/>
    <mergeCell ref="B140:D140"/>
    <mergeCell ref="A141:D141"/>
    <mergeCell ref="A158:G158"/>
    <mergeCell ref="A163:G163"/>
    <mergeCell ref="B164:D164"/>
    <mergeCell ref="B165:D165"/>
    <mergeCell ref="B166:D166"/>
    <mergeCell ref="A167:D167"/>
    <mergeCell ref="A169:G169"/>
    <mergeCell ref="B170:D170"/>
    <mergeCell ref="B171:D171"/>
    <mergeCell ref="B172:D172"/>
    <mergeCell ref="A173:D173"/>
    <mergeCell ref="A175:G175"/>
    <mergeCell ref="B176:C176"/>
    <mergeCell ref="B177:C177"/>
    <mergeCell ref="B178:C178"/>
    <mergeCell ref="B179:C179"/>
    <mergeCell ref="B180:C180"/>
    <mergeCell ref="B181:C181"/>
    <mergeCell ref="B182:C182"/>
    <mergeCell ref="A183:C183"/>
    <mergeCell ref="A185:G185"/>
    <mergeCell ref="B186:C186"/>
    <mergeCell ref="B187:C187"/>
    <mergeCell ref="B188:C188"/>
    <mergeCell ref="B189:C189"/>
    <mergeCell ref="B190:C190"/>
    <mergeCell ref="A192:G192"/>
    <mergeCell ref="B193:C193"/>
    <mergeCell ref="B194:C194"/>
    <mergeCell ref="B195:C195"/>
    <mergeCell ref="B196:C196"/>
    <mergeCell ref="B197:C197"/>
    <mergeCell ref="A199:G199"/>
    <mergeCell ref="B200:C200"/>
    <mergeCell ref="D200:E200"/>
    <mergeCell ref="F200:G200"/>
    <mergeCell ref="B202:C202"/>
    <mergeCell ref="D202:E202"/>
    <mergeCell ref="B203:C203"/>
    <mergeCell ref="D203:E203"/>
    <mergeCell ref="B204:C204"/>
    <mergeCell ref="D204:E204"/>
    <mergeCell ref="B205:C205"/>
    <mergeCell ref="D205:E205"/>
    <mergeCell ref="B206:C206"/>
    <mergeCell ref="D206:E206"/>
    <mergeCell ref="B207:C207"/>
    <mergeCell ref="D207:E207"/>
    <mergeCell ref="B216:C216"/>
    <mergeCell ref="B208:C208"/>
    <mergeCell ref="D208:E208"/>
    <mergeCell ref="A209:A211"/>
    <mergeCell ref="B209:C209"/>
    <mergeCell ref="D209:E209"/>
    <mergeCell ref="B210:C210"/>
    <mergeCell ref="D210:E210"/>
    <mergeCell ref="B211:C211"/>
    <mergeCell ref="D211:E211"/>
    <mergeCell ref="B213:C213"/>
    <mergeCell ref="D213:E213"/>
    <mergeCell ref="B214:C214"/>
    <mergeCell ref="D214:E214"/>
    <mergeCell ref="B215:C215"/>
    <mergeCell ref="D215:E215"/>
    <mergeCell ref="D216:E216"/>
    <mergeCell ref="B217:C217"/>
    <mergeCell ref="D217:E217"/>
    <mergeCell ref="B218:C218"/>
    <mergeCell ref="D218:E218"/>
    <mergeCell ref="A219:C219"/>
    <mergeCell ref="D219:E219"/>
    <mergeCell ref="A212:A218"/>
    <mergeCell ref="B212:C212"/>
    <mergeCell ref="D212:E212"/>
    <mergeCell ref="A221:G221"/>
    <mergeCell ref="B222:C222"/>
    <mergeCell ref="D222:E222"/>
    <mergeCell ref="F222:G222"/>
    <mergeCell ref="B223:C223"/>
    <mergeCell ref="D223:E223"/>
    <mergeCell ref="F223:G223"/>
    <mergeCell ref="B224:C224"/>
    <mergeCell ref="D224:E224"/>
    <mergeCell ref="B225:C225"/>
    <mergeCell ref="D225:E225"/>
    <mergeCell ref="B226:C226"/>
    <mergeCell ref="D226:E226"/>
    <mergeCell ref="B227:C227"/>
    <mergeCell ref="D227:E227"/>
    <mergeCell ref="B228:C228"/>
    <mergeCell ref="D228:E228"/>
    <mergeCell ref="B229:C229"/>
    <mergeCell ref="D229:E229"/>
    <mergeCell ref="B230:C230"/>
    <mergeCell ref="D230:E230"/>
    <mergeCell ref="B231:C231"/>
    <mergeCell ref="D231:E231"/>
    <mergeCell ref="B232:C232"/>
    <mergeCell ref="D232:E232"/>
    <mergeCell ref="B233:C233"/>
    <mergeCell ref="D233:E233"/>
    <mergeCell ref="B234:C234"/>
    <mergeCell ref="D234:E234"/>
    <mergeCell ref="A235:C235"/>
    <mergeCell ref="D235:E235"/>
    <mergeCell ref="F235:G235"/>
    <mergeCell ref="B238:C238"/>
    <mergeCell ref="F238:G238"/>
    <mergeCell ref="B239:C239"/>
    <mergeCell ref="B240:C240"/>
    <mergeCell ref="B241:C241"/>
    <mergeCell ref="F237:G237"/>
    <mergeCell ref="B242:C242"/>
    <mergeCell ref="F239:G239"/>
    <mergeCell ref="F240:G240"/>
    <mergeCell ref="F241:G241"/>
    <mergeCell ref="F242:G242"/>
    <mergeCell ref="B243:C243"/>
    <mergeCell ref="B244:C244"/>
    <mergeCell ref="B245:C245"/>
    <mergeCell ref="B250:C250"/>
    <mergeCell ref="B246:C246"/>
    <mergeCell ref="B247:C247"/>
    <mergeCell ref="B248:C248"/>
    <mergeCell ref="B249:C249"/>
    <mergeCell ref="A261:G261"/>
    <mergeCell ref="A263:C263"/>
    <mergeCell ref="B251:C251"/>
    <mergeCell ref="A252:C252"/>
    <mergeCell ref="A254:G254"/>
    <mergeCell ref="A264:C264"/>
    <mergeCell ref="A265:C265"/>
    <mergeCell ref="A266:C266"/>
    <mergeCell ref="A268:G268"/>
    <mergeCell ref="B270:C270"/>
    <mergeCell ref="B271:C271"/>
    <mergeCell ref="B279:C279"/>
    <mergeCell ref="A280:C280"/>
    <mergeCell ref="A282:G282"/>
    <mergeCell ref="B283:C283"/>
    <mergeCell ref="B284:C284"/>
    <mergeCell ref="B273:C273"/>
    <mergeCell ref="B274:C274"/>
    <mergeCell ref="B275:C275"/>
    <mergeCell ref="B276:C276"/>
    <mergeCell ref="B340:D340"/>
    <mergeCell ref="E340:G340"/>
    <mergeCell ref="B294:D294"/>
    <mergeCell ref="A314:G314"/>
    <mergeCell ref="B316:D316"/>
    <mergeCell ref="B317:D317"/>
    <mergeCell ref="B318:D318"/>
    <mergeCell ref="B319:D319"/>
    <mergeCell ref="A304:G304"/>
    <mergeCell ref="B306:D306"/>
    <mergeCell ref="B341:D341"/>
    <mergeCell ref="E341:G341"/>
    <mergeCell ref="B342:D342"/>
    <mergeCell ref="E342:G342"/>
    <mergeCell ref="B343:D343"/>
    <mergeCell ref="E343:G343"/>
    <mergeCell ref="A344:D344"/>
    <mergeCell ref="E344:G344"/>
    <mergeCell ref="A346:G346"/>
    <mergeCell ref="A351:G351"/>
    <mergeCell ref="B352:C352"/>
    <mergeCell ref="F352:G352"/>
    <mergeCell ref="B353:C353"/>
    <mergeCell ref="F353:G353"/>
    <mergeCell ref="B354:C354"/>
    <mergeCell ref="F354:G354"/>
    <mergeCell ref="B355:C355"/>
    <mergeCell ref="F355:G355"/>
    <mergeCell ref="A357:G357"/>
    <mergeCell ref="A363:G363"/>
    <mergeCell ref="A368:G368"/>
    <mergeCell ref="B369:D369"/>
    <mergeCell ref="E369:G369"/>
    <mergeCell ref="B370:D370"/>
    <mergeCell ref="E370:G370"/>
    <mergeCell ref="B371:D371"/>
    <mergeCell ref="B372:D372"/>
    <mergeCell ref="B373:D373"/>
    <mergeCell ref="A375:G375"/>
    <mergeCell ref="A389:G389"/>
    <mergeCell ref="B390:D390"/>
    <mergeCell ref="E390:G390"/>
    <mergeCell ref="B383:D383"/>
    <mergeCell ref="B384:D384"/>
    <mergeCell ref="B385:D385"/>
    <mergeCell ref="B391:D391"/>
    <mergeCell ref="E391:G391"/>
    <mergeCell ref="B392:D392"/>
    <mergeCell ref="B394:D394"/>
    <mergeCell ref="A397:G397"/>
    <mergeCell ref="B393:D393"/>
    <mergeCell ref="E394:G394"/>
    <mergeCell ref="A398:G398"/>
    <mergeCell ref="A405:G405"/>
    <mergeCell ref="A406:G406"/>
    <mergeCell ref="A408:G408"/>
    <mergeCell ref="A399:G399"/>
    <mergeCell ref="A401:G401"/>
    <mergeCell ref="A403:G403"/>
    <mergeCell ref="A404:G404"/>
    <mergeCell ref="A143:G143"/>
    <mergeCell ref="B144:D144"/>
    <mergeCell ref="B302:D302"/>
    <mergeCell ref="A313:D313"/>
    <mergeCell ref="A303:D303"/>
    <mergeCell ref="B19:C19"/>
    <mergeCell ref="D19:E19"/>
    <mergeCell ref="B20:C20"/>
    <mergeCell ref="D20:E20"/>
    <mergeCell ref="B21:C21"/>
    <mergeCell ref="B145:D145"/>
    <mergeCell ref="B146:D146"/>
    <mergeCell ref="B147:D147"/>
    <mergeCell ref="B148:D148"/>
    <mergeCell ref="A149:D149"/>
    <mergeCell ref="F204:G204"/>
    <mergeCell ref="B201:C201"/>
    <mergeCell ref="D201:E201"/>
    <mergeCell ref="F201:G201"/>
    <mergeCell ref="A202:A208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A289:G289"/>
    <mergeCell ref="B291:D291"/>
    <mergeCell ref="B292:D292"/>
    <mergeCell ref="B293:D293"/>
    <mergeCell ref="B285:C285"/>
    <mergeCell ref="B286:C286"/>
    <mergeCell ref="A287:C287"/>
    <mergeCell ref="B278:C278"/>
    <mergeCell ref="B307:D307"/>
    <mergeCell ref="B308:D308"/>
    <mergeCell ref="B311:D311"/>
    <mergeCell ref="B312:D312"/>
    <mergeCell ref="B309:D309"/>
    <mergeCell ref="B310:D310"/>
    <mergeCell ref="A295:D295"/>
    <mergeCell ref="A296:G296"/>
    <mergeCell ref="B298:D298"/>
    <mergeCell ref="B299:D299"/>
    <mergeCell ref="B300:D300"/>
    <mergeCell ref="B301:D301"/>
  </mergeCells>
  <hyperlinks>
    <hyperlink ref="A44" r:id="rId1" display="consultantplus://offline/ref=D64BE49BA4396CF34E1705D4DA6E116981835D7F966E083732B66FAB98E1D426E9BCFE87BA14A021O71DB"/>
    <hyperlink ref="A65" r:id="rId2" display="consultantplus://offline/ref=D64BE49BA4396CF34E1705D4DA6E116981835D7F966E083732B66FAB98E1D426E9BCFE87BA14A727O71FB"/>
    <hyperlink ref="A76" r:id="rId3" display="consultantplus://offline/ref=D64BE49BA4396CF34E1705D4DA6E116981835D7F966E083732B66FAB98E1D426E9BCFE87BA14A021O71BB"/>
    <hyperlink ref="A86" r:id="rId4" display="consultantplus://offline/ref=D64BE49BA4396CF34E1705D4DA6E116981835D7F966E083732B66FAB98E1D426E9BCFE87BA14A021O71BB"/>
    <hyperlink ref="A92" r:id="rId5" display="consultantplus://offline/ref=D64BE49BA4396CF34E1705D4DA6E116981835D7F966E083732B66FAB98E1D426E9BCFE87BA14A02EO719B"/>
    <hyperlink ref="A98" r:id="rId6" display="consultantplus://offline/ref=D64BE49BA4396CF34E1705D4DA6E116981835D7F966E083732B66FAB98E1D426E9BCFE87BA14A02EO71BB"/>
    <hyperlink ref="A107" r:id="rId7" display="consultantplus://offline/ref=D64BE49BA4396CF34E1705D4DA6E116981835D7F966E083732B66FAB98E1D426E9BCFE87BA14A724O715B"/>
    <hyperlink ref="A122" r:id="rId8" display="consultantplus://offline/ref=D64BE49BA4396CF34E1705D4DA6E116981835D7F966E083732B66FAB98E1D426E9BCFE87BA14A02EO719B"/>
    <hyperlink ref="A129" r:id="rId9" display="consultantplus://offline/ref=D64BE49BA4396CF34E1705D4DA6E116981835D7F966E083732B66FAB98E1D426E9BCFE87BA14A724O715B"/>
    <hyperlink ref="A135" r:id="rId10" display="consultantplus://offline/ref=D64BE49BA4396CF34E1705D4DA6E116981835D7F966E083732B66FAB98E1D426E9BCFE87BA14A725O719B"/>
    <hyperlink ref="A163" r:id="rId11" display="consultantplus://offline/ref=D64BE49BA4396CF34E1705D4DA6E116981835D7F966E083732B66FAB98E1D426E9BCFE87BA14A021O71BB"/>
    <hyperlink ref="A169" r:id="rId12" display="consultantplus://offline/ref=D64BE49BA4396CF34E1705D4DA6E116981835D7F966E083732B66FAB98E1D426E9BCFE87BA14A021O71DB"/>
    <hyperlink ref="A175" r:id="rId13" display="consultantplus://offline/ref=D64BE49BA4396CF34E1705D4DA6E116981835D7F966E083732B66FAB98E1D426E9BCFE87BA14A02EO71DB"/>
    <hyperlink ref="A185" r:id="rId14" display="consultantplus://offline/ref=D64BE49BA4396CF34E1705D4DA6E116981835D7F966E083732B66FAB98E1D426E9BCFE87BA14A02EO71FB"/>
    <hyperlink ref="A192" r:id="rId15" display="consultantplus://offline/ref=D64BE49BA4396CF34E1705D4DA6E116981835D7F966E083732B66FAB98E1D426E9BCFE87BA14A02EO71FB"/>
    <hyperlink ref="A199" r:id="rId16" display="consultantplus://offline/ref=D64BE49BA4396CF34E1705D4DA6E116981835D7F966E083732B66FAB98E1D426E9BCFE87BA14A02EO719B"/>
    <hyperlink ref="A221" r:id="rId17" display="consultantplus://offline/ref=D64BE49BA4396CF34E1705D4DA6E116981835D7F966E083732B66FAB98E1D426E9BCFE87BA14A02EO71BB"/>
    <hyperlink ref="A236" r:id="rId18" display="consultantplus://offline/ref=D64BE49BA4396CF34E1705D4DA6E116981835D7F966E083732B66FAB98E1D426E9BCFE87BA14A724O715B"/>
    <hyperlink ref="A254" r:id="rId19" display="consultantplus://offline/ref=D64BE49BA4396CF34E1705D4DA6E116981835D7F966E083732B66FAB98E1D426E9BCFE87BA14A725O719B"/>
    <hyperlink ref="A261" r:id="rId20" display="consultantplus://offline/ref=D64BE49BA4396CF34E1705D4DA6E116981835D7F966E083732B66FAB98E1D426E9BCFE87BA14A725O719B"/>
    <hyperlink ref="A268" r:id="rId21" display="consultantplus://offline/ref=D64BE49BA4396CF34E1705D4DA6E116981835D7F966E083732B66FAB98E1D426E9BCFE87BA14A725O719B"/>
    <hyperlink ref="A282" r:id="rId22" display="consultantplus://offline/ref=D64BE49BA4396CF34E1705D4DA6E116981835D7F966E083732B66FAB98E1D426E9BCFE87BA14A725O719B"/>
    <hyperlink ref="A339" r:id="rId23" display="consultantplus://offline/ref=D64BE49BA4396CF34E1705D4DA6E116981835D7F966E083732B66FAB98E1D426E9BCFE87BA14A724O719B"/>
    <hyperlink ref="A351" r:id="rId24" display="consultantplus://offline/ref=D64BE49BA4396CF34E1705D4DA6E116981835D7F966E083732B66FAB98E1D426E9BCFE87BA14A724O719B"/>
    <hyperlink ref="A357" r:id="rId25" display="consultantplus://offline/ref=D64BE49BA4396CF34E1705D4DA6E116981835D7F966E083732B66FAB98E1D426E9BCFE87BA14A724O719B"/>
    <hyperlink ref="A368" r:id="rId26" display="consultantplus://offline/ref=D64BE49BA4396CF34E1705D4DA6E116981835D7F966E083732B66FAB98E1D426E9BCFE87BA14A724O719B"/>
    <hyperlink ref="A389" r:id="rId27" display="consultantplus://offline/ref=D64BE49BA4396CF34E1705D4DA6E116981835D7F966E083732B66FAB98E1D426E9BCFE87BA14A724O719B"/>
    <hyperlink ref="A52" r:id="rId28" display="consultantplus://offline/ref=D64BE49BA4396CF34E1705D4DA6E116981835D7F966E083732B66FAB98E1D426E9BCFE87BA14A021O71DB"/>
    <hyperlink ref="A59" r:id="rId29" display="consultantplus://offline/ref=D64BE49BA4396CF34E1705D4DA6E116981835D7F966E083732B66FAB98E1D426E9BCFE87BA14A021O71DB"/>
    <hyperlink ref="A143" r:id="rId30" display="consultantplus://offline/ref=D64BE49BA4396CF34E1705D4DA6E116981835D7F966E083732B66FAB98E1D426E9BCFE87BA14A725O719B"/>
    <hyperlink ref="A289" r:id="rId31" display="consultantplus://offline/ref=D64BE49BA4396CF34E1705D4DA6E116981835D7F966E083732B66FAB98E1D426E9BCFE87BA14A725O719B"/>
    <hyperlink ref="A296" r:id="rId32" display="consultantplus://offline/ref=D64BE49BA4396CF34E1705D4DA6E116981835D7F966E083732B66FAB98E1D426E9BCFE87BA14A725O719B"/>
    <hyperlink ref="A304" r:id="rId33" display="consultantplus://offline/ref=D64BE49BA4396CF34E1705D4DA6E116981835D7F966E083732B66FAB98E1D426E9BCFE87BA14A725O719B"/>
    <hyperlink ref="A314" r:id="rId34" display="consultantplus://offline/ref=D64BE49BA4396CF34E1705D4DA6E116981835D7F966E083732B66FAB98E1D426E9BCFE87BA14A725O719B"/>
    <hyperlink ref="A324" r:id="rId35" display="consultantplus://offline/ref=D64BE49BA4396CF34E1705D4DA6E116981835D7F966E083732B66FAB98E1D426E9BCFE87BA14A725O719B"/>
    <hyperlink ref="A380" r:id="rId36" display="consultantplus://offline/ref=D64BE49BA4396CF34E1705D4DA6E116981835D7F966E083732B66FAB98E1D426E9BCFE87BA14A724O719B"/>
  </hyperlinks>
  <printOptions/>
  <pageMargins left="0.75" right="0.75" top="1" bottom="1" header="0.5" footer="0.5"/>
  <pageSetup horizontalDpi="600" verticalDpi="600" orientation="portrait" paperSize="9" scale="90" r:id="rId37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2019-10-18T06:03:58Z</cp:lastPrinted>
  <dcterms:created xsi:type="dcterms:W3CDTF">1996-10-08T23:32:33Z</dcterms:created>
  <dcterms:modified xsi:type="dcterms:W3CDTF">2020-08-15T01:36:41Z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